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9720" windowHeight="6540"/>
  </bookViews>
  <sheets>
    <sheet name="схема" sheetId="1" r:id="rId1"/>
  </sheets>
  <definedNames>
    <definedName name="_xlnm.Print_Titles" localSheetId="0">схема!$4:$4</definedName>
  </definedNames>
  <calcPr calcId="125725" fullCalcOnLoad="1"/>
</workbook>
</file>

<file path=xl/calcChain.xml><?xml version="1.0" encoding="utf-8"?>
<calcChain xmlns="http://schemas.openxmlformats.org/spreadsheetml/2006/main">
  <c r="C46" i="1"/>
  <c r="E46"/>
  <c r="D46"/>
  <c r="C5"/>
  <c r="D5"/>
  <c r="D21"/>
  <c r="C73"/>
  <c r="D71"/>
  <c r="C71"/>
  <c r="E71"/>
  <c r="E72"/>
  <c r="D61"/>
  <c r="D58"/>
  <c r="C61"/>
  <c r="C58"/>
  <c r="E68"/>
  <c r="E67"/>
  <c r="E66"/>
  <c r="E64"/>
  <c r="E65"/>
  <c r="E63"/>
  <c r="E62"/>
  <c r="E48"/>
  <c r="E49"/>
  <c r="D9"/>
  <c r="C37"/>
  <c r="C36"/>
  <c r="E36"/>
  <c r="E30"/>
  <c r="E29"/>
  <c r="E16"/>
  <c r="E19"/>
  <c r="E18"/>
  <c r="D55"/>
  <c r="D37"/>
  <c r="E41"/>
  <c r="C25"/>
  <c r="C32"/>
  <c r="E32"/>
  <c r="D32"/>
  <c r="E59"/>
  <c r="E60"/>
  <c r="E74"/>
  <c r="E34"/>
  <c r="D53"/>
  <c r="E53"/>
  <c r="C53"/>
  <c r="C69"/>
  <c r="E69"/>
  <c r="D69"/>
  <c r="C55"/>
  <c r="E55"/>
  <c r="E38"/>
  <c r="D17"/>
  <c r="E17"/>
  <c r="C17"/>
  <c r="C14"/>
  <c r="C9"/>
  <c r="D6"/>
  <c r="E6"/>
  <c r="C6"/>
  <c r="D25"/>
  <c r="E8"/>
  <c r="D73"/>
  <c r="E73"/>
  <c r="E70"/>
  <c r="E57"/>
  <c r="E56"/>
  <c r="E54"/>
  <c r="E52"/>
  <c r="D51"/>
  <c r="E51"/>
  <c r="C51"/>
  <c r="E50"/>
  <c r="E23"/>
  <c r="E12"/>
  <c r="D28"/>
  <c r="C28"/>
  <c r="E28"/>
  <c r="E21"/>
  <c r="E40"/>
  <c r="E39"/>
  <c r="E31"/>
  <c r="E24"/>
  <c r="E22"/>
  <c r="E11"/>
  <c r="E10"/>
  <c r="E7"/>
  <c r="E15"/>
  <c r="E37"/>
  <c r="D36"/>
  <c r="D14"/>
  <c r="E9"/>
  <c r="D35"/>
  <c r="E5"/>
  <c r="D43"/>
  <c r="E14"/>
  <c r="C35"/>
  <c r="E35"/>
  <c r="C43"/>
  <c r="E43"/>
  <c r="E47"/>
  <c r="D77"/>
  <c r="D78"/>
  <c r="C77"/>
  <c r="E77"/>
  <c r="E61"/>
  <c r="E58"/>
  <c r="C78"/>
</calcChain>
</file>

<file path=xl/sharedStrings.xml><?xml version="1.0" encoding="utf-8"?>
<sst xmlns="http://schemas.openxmlformats.org/spreadsheetml/2006/main" count="166" uniqueCount="153">
  <si>
    <t>Наименование показателей</t>
  </si>
  <si>
    <t>Д О Х О Д 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</si>
  <si>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</si>
  <si>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</si>
  <si>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</si>
  <si>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</si>
  <si>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Налоги на совокупный доход</t>
  </si>
  <si>
    <t>000 1 05 00000 00 0000 000</t>
  </si>
  <si>
    <t>Единый налог, взимаемый с налогоплательщиков, выбравших в качестве объекта налогообложения доходы</t>
  </si>
  <si>
    <t>000 1 05 01010 01 0000 110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</si>
  <si>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</si>
  <si>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</si>
  <si>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Налоги на имущество</t>
  </si>
  <si>
    <t>000 1 06 00000 00 0000 000</t>
  </si>
  <si>
    <t>000 1 11 00000 00 0000 000</t>
  </si>
  <si>
    <t>Штрафные санкции, возмещение ущерба</t>
  </si>
  <si>
    <t xml:space="preserve">000 1 16 00000 00 0000 000 </t>
  </si>
  <si>
    <t>Прочие неналоговые доходы</t>
  </si>
  <si>
    <t>000 1 17 00000 00 0000 000</t>
  </si>
  <si>
    <t>Итого собственных доходов</t>
  </si>
  <si>
    <t>000 1 11 05030 00 0000 120</t>
  </si>
  <si>
    <t>000 1 01 02000 01 0000 110</t>
  </si>
  <si>
    <t>000 1 11 05010 00 0000 120</t>
  </si>
  <si>
    <t>Невыясненные поступления</t>
  </si>
  <si>
    <t>Доходы от использования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</si>
  <si>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 от продажи права на заключение договоров аренды указанных земельных участков</t>
  </si>
  <si>
    <t>X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</si>
  <si>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</si>
  <si>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</si>
  <si>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</si>
  <si>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</si>
  <si>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от других бюджетов бюджетной системы Российской Федерации</t>
  </si>
  <si>
    <t>Всего доходов</t>
  </si>
  <si>
    <t>000 8 50 00000 00 0000 000</t>
  </si>
  <si>
    <t>Доходы от сдачи в аренду имущества, находящегося в оперативном управлении муниципальных органов государственной власти, органов местного самоуправления , государственных внебюджетных фондов и созданных ими  учреждений и в хозяйственном ведении  муниципальных унитарных предприятий</t>
  </si>
  <si>
    <t>Доходы от продажи материальных и нематериальных активов</t>
  </si>
  <si>
    <t>000 1 14 00000 00 0000 000</t>
  </si>
  <si>
    <t>Доходы от продажи земельных участков</t>
  </si>
  <si>
    <t>Код отчетности</t>
  </si>
  <si>
    <t>000 1 14 06000 00 0000 430</t>
  </si>
  <si>
    <t>Доходы от оказания платных услуг и компенсации затрат</t>
  </si>
  <si>
    <t>000 1 13 00000 00 0000 000</t>
  </si>
  <si>
    <t>% исполнения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</si>
  <si>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предприяий, в том числе казенных)</t>
  </si>
  <si>
    <t>000 1 14 02000 00 000 000</t>
  </si>
  <si>
    <t>Минимальный налог, зачисляемый в бюджеты субъектов Российской Федерации</t>
  </si>
  <si>
    <t>000 105 01050 01 0000 110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</si>
  <si>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</si>
  <si>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000 1 11 05020 00 0000 120</t>
  </si>
  <si>
    <t>Р А С Х О Д Ы</t>
  </si>
  <si>
    <t>Общегосударственные вопросы</t>
  </si>
  <si>
    <t>01 00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</si>
  <si>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</si>
  <si>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 xml:space="preserve">01 03 </t>
  </si>
  <si>
    <t>01 04</t>
  </si>
  <si>
    <t>Другие общегосударственные вопросы</t>
  </si>
  <si>
    <t>01 13</t>
  </si>
  <si>
    <t>Национальная оборона</t>
  </si>
  <si>
    <t>02  00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</si>
  <si>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</si>
  <si>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</si>
  <si>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</si>
  <si>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</si>
  <si>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</si>
  <si>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</si>
  <si>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04 00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</si>
  <si>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</si>
  <si>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</si>
  <si>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</si>
  <si>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</si>
  <si>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</si>
  <si>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</si>
  <si>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Коммунальное хозяйство</t>
  </si>
  <si>
    <t>05 02</t>
  </si>
  <si>
    <t>05 03</t>
  </si>
  <si>
    <t>Культура, кинематография, средства массовой информации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</si>
  <si>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</si>
  <si>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</si>
  <si>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</si>
  <si>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</si>
  <si>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</si>
  <si>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</si>
  <si>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</si>
  <si>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Физическая культура и спорт</t>
  </si>
  <si>
    <t>11 00</t>
  </si>
  <si>
    <t>Физическая культура</t>
  </si>
  <si>
    <t>11 01</t>
  </si>
  <si>
    <t>Обслуживание государственного внутреннего и муниципального долга</t>
  </si>
  <si>
    <t>13 01</t>
  </si>
  <si>
    <t>Итого расходов</t>
  </si>
  <si>
    <t>Х</t>
  </si>
  <si>
    <t>Дефицит бюджета  со знаком (-), профицит бюджета со знаком "+"</t>
  </si>
  <si>
    <t>НАЛОГИ НА ТОВАРЫ (РАБОТЫ, УСЛУГИ), РЕАЛИЗУЕМЫЕ НА ТЕРРИТОРИИ РОССИЙСКОЙ ФЕДЕРАЦИИ</t>
  </si>
  <si>
    <t>Прочие доходы</t>
  </si>
  <si>
    <t>000 1 13 01995 00 0000 130</t>
  </si>
  <si>
    <t>Налог на имущество физических лиц</t>
  </si>
  <si>
    <t>000 1 06 01030 13 0000 110</t>
  </si>
  <si>
    <t>000 1 03 00000 00 0000 000</t>
  </si>
  <si>
    <t>Земельный налог</t>
  </si>
  <si>
    <t>Земельный налог ,взимаемый по ставкам</t>
  </si>
  <si>
    <t>000 1 06 06030 00 0000 110</t>
  </si>
  <si>
    <t>000 1 06 06040 00 0000 110</t>
  </si>
  <si>
    <t xml:space="preserve">Прочие доходы от компенсации затрат </t>
  </si>
  <si>
    <t>Дотации  бюджетам поселений на выравнивание бюджетной обеспеченности</t>
  </si>
  <si>
    <t xml:space="preserve">Субвенции бюджетам поселений на осуществление первичноговоинского учета </t>
  </si>
  <si>
    <t>жилищное хозяйство</t>
  </si>
  <si>
    <t>05 01</t>
  </si>
  <si>
    <t>Приложение №1  к решению Собрания представителей ГП "Поселок Воротынск"        от                №</t>
  </si>
  <si>
    <t>000 2 02 20000 00 0000 151</t>
  </si>
  <si>
    <t>Межбюджетные трансферты,передаваемые бюджетам для компенсации дополнительных расходов, возникших в результате решений, принятых органами власти другого уровня.</t>
  </si>
  <si>
    <t>000 2 02 40000 00 0000 151</t>
  </si>
  <si>
    <t>000 1 13 02065 00 0000 130</t>
  </si>
  <si>
    <t>01 07</t>
  </si>
  <si>
    <t>Проведение выборов</t>
  </si>
  <si>
    <t>Прочие безвозмездные поступления</t>
  </si>
  <si>
    <t>000 2 07 05000 00 0000 151</t>
  </si>
  <si>
    <t>11 05</t>
  </si>
  <si>
    <t>Массовый спорт областные</t>
  </si>
  <si>
    <t>000 2 02 1000 00 0000 151</t>
  </si>
  <si>
    <t>000 2 02 30000 00 0000 151</t>
  </si>
  <si>
    <t>Налог на профессиональный длход</t>
  </si>
  <si>
    <t>03 14</t>
  </si>
  <si>
    <t>Благоустройство  в том числе:</t>
  </si>
  <si>
    <t>Уличное освещение</t>
  </si>
  <si>
    <t>Субсидии бюджетным автономным учреждениям</t>
  </si>
  <si>
    <t>Формированиекомфортной гордской среды</t>
  </si>
  <si>
    <t>Комплексное развитие  сельских территорий</t>
  </si>
  <si>
    <t>Прочие мероприятия по благоустройстве городских округов и поселений</t>
  </si>
  <si>
    <t xml:space="preserve">             </t>
  </si>
  <si>
    <t>Исполнение бюджета ГП "Поселок Воротынск"  за 2021 года</t>
  </si>
  <si>
    <t>План                            на 2021 год</t>
  </si>
  <si>
    <t xml:space="preserve">Исполнено      за 2021г           </t>
  </si>
  <si>
    <t>11121,4</t>
  </si>
  <si>
    <t>938,8</t>
  </si>
  <si>
    <t>14002,54</t>
  </si>
  <si>
    <t>10926,4</t>
  </si>
  <si>
    <t>3002,5</t>
  </si>
  <si>
    <t>1591,8</t>
  </si>
  <si>
    <t>1799,9</t>
  </si>
  <si>
    <t>65,6</t>
  </si>
  <si>
    <t>970,2</t>
  </si>
  <si>
    <t xml:space="preserve">000 1 17 05 00000 00 0000 180 </t>
  </si>
  <si>
    <t>000 1 1715 00000 00 0000 180</t>
  </si>
  <si>
    <t>Инициативные платежи</t>
  </si>
  <si>
    <t>104,6</t>
  </si>
  <si>
    <t>Перерасчеты по отмененным налогам</t>
  </si>
  <si>
    <t>000 109 00000 00 0000 110</t>
  </si>
  <si>
    <t>645,2</t>
  </si>
  <si>
    <t>12234,7</t>
  </si>
  <si>
    <t xml:space="preserve">Обеспечение финансовой устойчивости </t>
  </si>
  <si>
    <t>Развитие общественной инфраструктуры-основанных на местных инициативах</t>
  </si>
  <si>
    <t>12431</t>
  </si>
  <si>
    <t>38</t>
  </si>
</sst>
</file>

<file path=xl/styles.xml><?xml version="1.0" encoding="utf-8"?>
<styleSheet xmlns="http://schemas.openxmlformats.org/spreadsheetml/2006/main">
  <numFmts count="3">
    <numFmt numFmtId="171" formatCode="_-* #,##0.00_р_._-;\-* #,##0.00_р_._-;_-* &quot;-&quot;??_р_._-;_-@_-"/>
    <numFmt numFmtId="172" formatCode="0.0"/>
    <numFmt numFmtId="173" formatCode="#,##0.0"/>
  </numFmts>
  <fonts count="17">
    <font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sz val="11"/>
      <name val="Arial Narrow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2"/>
      <name val="Arial Narrow"/>
      <family val="2"/>
      <charset val="204"/>
    </font>
    <font>
      <b/>
      <u/>
      <sz val="11"/>
      <name val="Arial Cyr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171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wrapText="1"/>
    </xf>
    <xf numFmtId="0" fontId="9" fillId="0" borderId="0" xfId="0" applyFont="1"/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0" fillId="0" borderId="3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/>
    </xf>
    <xf numFmtId="172" fontId="8" fillId="0" borderId="3" xfId="0" applyNumberFormat="1" applyFont="1" applyBorder="1" applyAlignment="1">
      <alignment horizontal="right"/>
    </xf>
    <xf numFmtId="0" fontId="5" fillId="0" borderId="5" xfId="0" applyFont="1" applyBorder="1" applyAlignment="1">
      <alignment wrapText="1"/>
    </xf>
    <xf numFmtId="0" fontId="10" fillId="0" borderId="6" xfId="0" applyFont="1" applyBorder="1" applyAlignment="1">
      <alignment horizontal="center"/>
    </xf>
    <xf numFmtId="172" fontId="8" fillId="0" borderId="7" xfId="0" applyNumberFormat="1" applyFont="1" applyBorder="1" applyAlignment="1">
      <alignment horizontal="right"/>
    </xf>
    <xf numFmtId="49" fontId="8" fillId="0" borderId="7" xfId="0" applyNumberFormat="1" applyFont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172" fontId="5" fillId="0" borderId="8" xfId="0" applyNumberFormat="1" applyFont="1" applyBorder="1"/>
    <xf numFmtId="0" fontId="6" fillId="0" borderId="6" xfId="0" applyFont="1" applyBorder="1" applyAlignment="1">
      <alignment horizontal="center"/>
    </xf>
    <xf numFmtId="49" fontId="3" fillId="0" borderId="8" xfId="0" applyNumberFormat="1" applyFont="1" applyBorder="1" applyAlignment="1">
      <alignment horizontal="right"/>
    </xf>
    <xf numFmtId="172" fontId="3" fillId="0" borderId="8" xfId="0" applyNumberFormat="1" applyFont="1" applyBorder="1"/>
    <xf numFmtId="0" fontId="10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3" fillId="0" borderId="8" xfId="0" applyFont="1" applyBorder="1" applyAlignment="1">
      <alignment wrapText="1"/>
    </xf>
    <xf numFmtId="0" fontId="7" fillId="0" borderId="8" xfId="0" applyFont="1" applyBorder="1" applyAlignment="1">
      <alignment wrapText="1"/>
    </xf>
    <xf numFmtId="172" fontId="7" fillId="0" borderId="7" xfId="0" applyNumberFormat="1" applyFont="1" applyBorder="1"/>
    <xf numFmtId="0" fontId="10" fillId="0" borderId="0" xfId="0" applyFont="1" applyBorder="1" applyAlignment="1">
      <alignment horizontal="center" vertical="center" wrapText="1"/>
    </xf>
    <xf numFmtId="172" fontId="3" fillId="0" borderId="8" xfId="0" applyNumberFormat="1" applyFont="1" applyBorder="1" applyAlignment="1">
      <alignment horizontal="right"/>
    </xf>
    <xf numFmtId="172" fontId="8" fillId="0" borderId="7" xfId="0" applyNumberFormat="1" applyFont="1" applyBorder="1"/>
    <xf numFmtId="172" fontId="5" fillId="0" borderId="7" xfId="0" applyNumberFormat="1" applyFont="1" applyBorder="1" applyAlignment="1">
      <alignment horizontal="right" wrapText="1"/>
    </xf>
    <xf numFmtId="172" fontId="5" fillId="0" borderId="7" xfId="0" applyNumberFormat="1" applyFont="1" applyBorder="1"/>
    <xf numFmtId="172" fontId="5" fillId="0" borderId="7" xfId="0" applyNumberFormat="1" applyFont="1" applyBorder="1" applyAlignment="1">
      <alignment horizontal="right"/>
    </xf>
    <xf numFmtId="172" fontId="5" fillId="0" borderId="7" xfId="2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5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right"/>
    </xf>
    <xf numFmtId="49" fontId="7" fillId="0" borderId="7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center" vertical="center"/>
    </xf>
    <xf numFmtId="172" fontId="3" fillId="0" borderId="7" xfId="0" applyNumberFormat="1" applyFont="1" applyBorder="1"/>
    <xf numFmtId="49" fontId="3" fillId="0" borderId="7" xfId="0" applyNumberFormat="1" applyFont="1" applyBorder="1" applyAlignment="1">
      <alignment horizontal="right"/>
    </xf>
    <xf numFmtId="2" fontId="6" fillId="0" borderId="3" xfId="0" applyNumberFormat="1" applyFont="1" applyBorder="1" applyAlignment="1">
      <alignment horizontal="center"/>
    </xf>
    <xf numFmtId="172" fontId="3" fillId="0" borderId="7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8" fillId="0" borderId="7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172" fontId="7" fillId="0" borderId="7" xfId="0" applyNumberFormat="1" applyFont="1" applyBorder="1" applyAlignment="1">
      <alignment horizontal="right"/>
    </xf>
    <xf numFmtId="172" fontId="7" fillId="0" borderId="8" xfId="0" applyNumberFormat="1" applyFont="1" applyBorder="1"/>
    <xf numFmtId="0" fontId="8" fillId="0" borderId="1" xfId="0" applyFont="1" applyBorder="1" applyAlignment="1">
      <alignment horizontal="left" vertical="center" wrapText="1"/>
    </xf>
    <xf numFmtId="173" fontId="5" fillId="0" borderId="7" xfId="0" applyNumberFormat="1" applyFont="1" applyBorder="1"/>
    <xf numFmtId="173" fontId="8" fillId="0" borderId="7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49" fontId="10" fillId="0" borderId="11" xfId="0" applyNumberFormat="1" applyFont="1" applyBorder="1" applyAlignment="1">
      <alignment horizontal="center"/>
    </xf>
    <xf numFmtId="172" fontId="8" fillId="0" borderId="11" xfId="0" applyNumberFormat="1" applyFont="1" applyBorder="1"/>
    <xf numFmtId="0" fontId="7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wrapText="1"/>
    </xf>
    <xf numFmtId="172" fontId="6" fillId="0" borderId="7" xfId="0" applyNumberFormat="1" applyFont="1" applyBorder="1" applyAlignment="1">
      <alignment horizontal="right"/>
    </xf>
    <xf numFmtId="172" fontId="6" fillId="0" borderId="7" xfId="0" applyNumberFormat="1" applyFont="1" applyBorder="1" applyAlignment="1">
      <alignment horizontal="right" wrapText="1"/>
    </xf>
    <xf numFmtId="0" fontId="13" fillId="0" borderId="7" xfId="0" applyFont="1" applyBorder="1" applyAlignment="1">
      <alignment wrapText="1"/>
    </xf>
    <xf numFmtId="49" fontId="13" fillId="0" borderId="7" xfId="0" applyNumberFormat="1" applyFont="1" applyBorder="1" applyAlignment="1">
      <alignment horizontal="center"/>
    </xf>
    <xf numFmtId="172" fontId="13" fillId="0" borderId="7" xfId="0" applyNumberFormat="1" applyFont="1" applyBorder="1" applyAlignment="1">
      <alignment horizontal="right"/>
    </xf>
    <xf numFmtId="49" fontId="13" fillId="0" borderId="7" xfId="0" applyNumberFormat="1" applyFont="1" applyBorder="1" applyAlignment="1">
      <alignment horizontal="right"/>
    </xf>
    <xf numFmtId="0" fontId="14" fillId="0" borderId="7" xfId="0" applyFont="1" applyBorder="1" applyAlignment="1">
      <alignment wrapText="1"/>
    </xf>
    <xf numFmtId="49" fontId="14" fillId="0" borderId="7" xfId="0" applyNumberFormat="1" applyFont="1" applyBorder="1" applyAlignment="1">
      <alignment horizontal="center"/>
    </xf>
    <xf numFmtId="172" fontId="14" fillId="0" borderId="7" xfId="0" applyNumberFormat="1" applyFont="1" applyBorder="1" applyAlignment="1">
      <alignment horizontal="right"/>
    </xf>
    <xf numFmtId="0" fontId="14" fillId="0" borderId="7" xfId="0" applyFont="1" applyBorder="1" applyAlignment="1">
      <alignment horizontal="left" vertical="center" wrapText="1"/>
    </xf>
    <xf numFmtId="172" fontId="14" fillId="0" borderId="7" xfId="0" applyNumberFormat="1" applyFont="1" applyBorder="1" applyAlignment="1"/>
    <xf numFmtId="0" fontId="13" fillId="0" borderId="7" xfId="0" applyFont="1" applyBorder="1" applyAlignment="1">
      <alignment horizontal="left" vertical="center" wrapText="1"/>
    </xf>
    <xf numFmtId="172" fontId="13" fillId="0" borderId="7" xfId="0" applyNumberFormat="1" applyFont="1" applyBorder="1" applyAlignment="1"/>
    <xf numFmtId="172" fontId="14" fillId="0" borderId="7" xfId="0" applyNumberFormat="1" applyFont="1" applyBorder="1"/>
    <xf numFmtId="0" fontId="14" fillId="0" borderId="7" xfId="0" applyNumberFormat="1" applyFont="1" applyBorder="1" applyAlignment="1">
      <alignment wrapText="1"/>
    </xf>
    <xf numFmtId="0" fontId="13" fillId="0" borderId="7" xfId="0" applyNumberFormat="1" applyFont="1" applyBorder="1" applyAlignment="1">
      <alignment wrapText="1"/>
    </xf>
    <xf numFmtId="49" fontId="14" fillId="0" borderId="7" xfId="0" applyNumberFormat="1" applyFont="1" applyBorder="1" applyAlignment="1">
      <alignment wrapText="1"/>
    </xf>
    <xf numFmtId="49" fontId="13" fillId="0" borderId="7" xfId="0" applyNumberFormat="1" applyFont="1" applyBorder="1" applyAlignment="1">
      <alignment wrapText="1"/>
    </xf>
    <xf numFmtId="49" fontId="14" fillId="0" borderId="7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left" wrapText="1"/>
    </xf>
    <xf numFmtId="172" fontId="13" fillId="0" borderId="7" xfId="0" applyNumberFormat="1" applyFont="1" applyBorder="1"/>
    <xf numFmtId="0" fontId="6" fillId="0" borderId="1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172" fontId="7" fillId="0" borderId="3" xfId="0" applyNumberFormat="1" applyFont="1" applyBorder="1"/>
    <xf numFmtId="49" fontId="6" fillId="0" borderId="7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5" fillId="0" borderId="0" xfId="0" applyFont="1" applyAlignment="1"/>
    <xf numFmtId="0" fontId="2" fillId="0" borderId="0" xfId="0" applyFont="1" applyAlignment="1">
      <alignment horizontal="center"/>
    </xf>
  </cellXfs>
  <cellStyles count="3">
    <cellStyle name="Обычный" xfId="0" builtinId="0"/>
    <cellStyle name="Обычный 4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="75" zoomScaleNormal="75" workbookViewId="0">
      <pane ySplit="4" topLeftCell="A70" activePane="bottomLeft" state="frozen"/>
      <selection pane="bottomLeft" activeCell="D78" sqref="D78"/>
    </sheetView>
  </sheetViews>
  <sheetFormatPr defaultRowHeight="12.75"/>
  <cols>
    <col min="1" max="1" width="47" customWidth="1"/>
    <col min="2" max="2" width="26.140625" style="9" customWidth="1"/>
    <col min="3" max="3" width="12" customWidth="1"/>
    <col min="4" max="4" width="13.7109375" customWidth="1"/>
    <col min="5" max="5" width="12.5703125" customWidth="1"/>
  </cols>
  <sheetData>
    <row r="1" spans="1:5" ht="65.25" customHeight="1">
      <c r="D1" s="102" t="s">
        <v>107</v>
      </c>
      <c r="E1" s="102"/>
    </row>
    <row r="2" spans="1:5" ht="31.5" customHeight="1" thickBot="1">
      <c r="A2" s="101" t="s">
        <v>129</v>
      </c>
      <c r="B2" s="101"/>
      <c r="C2" s="101"/>
      <c r="D2" s="101"/>
      <c r="E2" s="101"/>
    </row>
    <row r="3" spans="1:5" ht="1.5" hidden="1" customHeight="1" thickBot="1">
      <c r="A3" s="42"/>
      <c r="B3" s="43"/>
      <c r="C3" s="44"/>
      <c r="D3" s="44"/>
      <c r="E3" s="44"/>
    </row>
    <row r="4" spans="1:5" ht="114" customHeight="1">
      <c r="A4" s="45" t="s">
        <v>0</v>
      </c>
      <c r="B4" s="30" t="s">
        <v>38</v>
      </c>
      <c r="C4" s="46" t="s">
        <v>130</v>
      </c>
      <c r="D4" s="47" t="s">
        <v>131</v>
      </c>
      <c r="E4" s="47" t="s">
        <v>42</v>
      </c>
    </row>
    <row r="5" spans="1:5" ht="16.5">
      <c r="A5" s="48" t="s">
        <v>1</v>
      </c>
      <c r="B5" s="24" t="s">
        <v>2</v>
      </c>
      <c r="C5" s="40">
        <f>C8+C6+C9+C14+C21+C25+C28+C31+C32+C20</f>
        <v>50952.2</v>
      </c>
      <c r="D5" s="40">
        <f>D8+D6+D9+D14+D21+D20+D28+D31+D32+D25</f>
        <v>49814.140000000007</v>
      </c>
      <c r="E5" s="22">
        <f t="shared" ref="E5:E43" si="0">D5/C5*100</f>
        <v>97.766416366712349</v>
      </c>
    </row>
    <row r="6" spans="1:5" ht="16.5">
      <c r="A6" s="49" t="s">
        <v>3</v>
      </c>
      <c r="B6" s="14" t="s">
        <v>4</v>
      </c>
      <c r="C6" s="41">
        <f>C7</f>
        <v>12100</v>
      </c>
      <c r="D6" s="41" t="str">
        <f>D7</f>
        <v>14002,54</v>
      </c>
      <c r="E6" s="22">
        <f t="shared" si="0"/>
        <v>115.72347107438017</v>
      </c>
    </row>
    <row r="7" spans="1:5" ht="17.25" thickBot="1">
      <c r="A7" s="7" t="s">
        <v>5</v>
      </c>
      <c r="B7" s="50" t="s">
        <v>21</v>
      </c>
      <c r="C7" s="51">
        <v>12100</v>
      </c>
      <c r="D7" s="52" t="s">
        <v>134</v>
      </c>
      <c r="E7" s="62">
        <f t="shared" si="0"/>
        <v>115.72347107438017</v>
      </c>
    </row>
    <row r="8" spans="1:5" ht="50.25" thickBot="1">
      <c r="A8" s="97" t="s">
        <v>92</v>
      </c>
      <c r="B8" s="14" t="s">
        <v>97</v>
      </c>
      <c r="C8" s="37">
        <v>810</v>
      </c>
      <c r="D8" s="37">
        <v>1062</v>
      </c>
      <c r="E8" s="22">
        <f t="shared" si="0"/>
        <v>131.11111111111111</v>
      </c>
    </row>
    <row r="9" spans="1:5" ht="16.5">
      <c r="A9" s="5" t="s">
        <v>6</v>
      </c>
      <c r="B9" s="15" t="s">
        <v>7</v>
      </c>
      <c r="C9" s="39">
        <f>C10+C11+C12</f>
        <v>10305</v>
      </c>
      <c r="D9" s="39">
        <f>D10+D11+D12+D13</f>
        <v>13582.6</v>
      </c>
      <c r="E9" s="22">
        <f t="shared" si="0"/>
        <v>131.80591945657449</v>
      </c>
    </row>
    <row r="10" spans="1:5" ht="44.25">
      <c r="A10" s="2" t="s">
        <v>8</v>
      </c>
      <c r="B10" s="18" t="s">
        <v>9</v>
      </c>
      <c r="C10" s="54">
        <v>8600</v>
      </c>
      <c r="D10" s="55" t="s">
        <v>135</v>
      </c>
      <c r="E10" s="62">
        <f t="shared" si="0"/>
        <v>127.05116279069767</v>
      </c>
    </row>
    <row r="11" spans="1:5" ht="57">
      <c r="A11" s="6" t="s">
        <v>10</v>
      </c>
      <c r="B11" s="56" t="s">
        <v>11</v>
      </c>
      <c r="C11" s="54">
        <v>1700</v>
      </c>
      <c r="D11" s="54">
        <v>2655</v>
      </c>
      <c r="E11" s="62">
        <f t="shared" si="0"/>
        <v>156.1764705882353</v>
      </c>
    </row>
    <row r="12" spans="1:5" ht="28.5">
      <c r="A12" s="6" t="s">
        <v>45</v>
      </c>
      <c r="B12" s="56" t="s">
        <v>46</v>
      </c>
      <c r="C12" s="54">
        <v>5</v>
      </c>
      <c r="D12" s="54">
        <v>1.2</v>
      </c>
      <c r="E12" s="62">
        <f t="shared" si="0"/>
        <v>24</v>
      </c>
    </row>
    <row r="13" spans="1:5" ht="16.5">
      <c r="A13" s="6" t="s">
        <v>120</v>
      </c>
      <c r="B13" s="56"/>
      <c r="C13" s="54"/>
      <c r="D13" s="54"/>
      <c r="E13" s="62"/>
    </row>
    <row r="14" spans="1:5" ht="16.5">
      <c r="A14" s="64" t="s">
        <v>12</v>
      </c>
      <c r="B14" s="16" t="s">
        <v>13</v>
      </c>
      <c r="C14" s="40">
        <f>C15+C17</f>
        <v>17900</v>
      </c>
      <c r="D14" s="40">
        <f>D15+D17</f>
        <v>13567.8</v>
      </c>
      <c r="E14" s="22">
        <f t="shared" si="0"/>
        <v>75.797765363128491</v>
      </c>
    </row>
    <row r="15" spans="1:5" ht="16.5">
      <c r="A15" s="98" t="s">
        <v>95</v>
      </c>
      <c r="B15" s="16" t="s">
        <v>13</v>
      </c>
      <c r="C15" s="40">
        <v>2000</v>
      </c>
      <c r="D15" s="40">
        <v>3002.5</v>
      </c>
      <c r="E15" s="22">
        <f t="shared" ref="E15:E21" si="1">D15/C15*100</f>
        <v>150.125</v>
      </c>
    </row>
    <row r="16" spans="1:5" ht="16.5">
      <c r="A16" s="6" t="s">
        <v>95</v>
      </c>
      <c r="B16" s="53" t="s">
        <v>96</v>
      </c>
      <c r="C16" s="57">
        <v>2000</v>
      </c>
      <c r="D16" s="55" t="s">
        <v>136</v>
      </c>
      <c r="E16" s="22">
        <f t="shared" si="1"/>
        <v>150.125</v>
      </c>
    </row>
    <row r="17" spans="1:5" ht="16.5">
      <c r="A17" s="5" t="s">
        <v>98</v>
      </c>
      <c r="B17" s="17" t="s">
        <v>13</v>
      </c>
      <c r="C17" s="38">
        <f>C18+C19</f>
        <v>15900</v>
      </c>
      <c r="D17" s="38">
        <f>D18+D19</f>
        <v>10565.3</v>
      </c>
      <c r="E17" s="22">
        <f t="shared" si="1"/>
        <v>66.448427672955972</v>
      </c>
    </row>
    <row r="18" spans="1:5" ht="16.5">
      <c r="A18" s="6" t="s">
        <v>99</v>
      </c>
      <c r="B18" s="18" t="s">
        <v>100</v>
      </c>
      <c r="C18" s="54">
        <v>11000</v>
      </c>
      <c r="D18" s="57">
        <v>5984.9</v>
      </c>
      <c r="E18" s="22">
        <f t="shared" si="1"/>
        <v>54.408181818181809</v>
      </c>
    </row>
    <row r="19" spans="1:5" s="3" customFormat="1" ht="16.5">
      <c r="A19" s="6" t="s">
        <v>99</v>
      </c>
      <c r="B19" s="18" t="s">
        <v>101</v>
      </c>
      <c r="C19" s="99">
        <v>4900</v>
      </c>
      <c r="D19" s="99">
        <v>4580.3999999999996</v>
      </c>
      <c r="E19" s="22">
        <f t="shared" si="1"/>
        <v>93.477551020408157</v>
      </c>
    </row>
    <row r="20" spans="1:5" s="3" customFormat="1" ht="16.5">
      <c r="A20" s="6" t="s">
        <v>145</v>
      </c>
      <c r="B20" s="18" t="s">
        <v>146</v>
      </c>
      <c r="C20" s="99"/>
      <c r="D20" s="99">
        <v>-5</v>
      </c>
      <c r="E20" s="22"/>
    </row>
    <row r="21" spans="1:5" ht="45.75">
      <c r="A21" s="4" t="s">
        <v>24</v>
      </c>
      <c r="B21" s="15" t="s">
        <v>14</v>
      </c>
      <c r="C21" s="19">
        <v>2744</v>
      </c>
      <c r="D21" s="19">
        <f>D22+D23+D24</f>
        <v>3457.2999999999997</v>
      </c>
      <c r="E21" s="22">
        <f t="shared" si="1"/>
        <v>125.99489795918366</v>
      </c>
    </row>
    <row r="22" spans="1:5" ht="87">
      <c r="A22" s="2" t="s">
        <v>25</v>
      </c>
      <c r="B22" s="58" t="s">
        <v>22</v>
      </c>
      <c r="C22" s="34">
        <v>1100</v>
      </c>
      <c r="D22" s="52" t="s">
        <v>137</v>
      </c>
      <c r="E22" s="62">
        <f t="shared" si="0"/>
        <v>144.70909090909089</v>
      </c>
    </row>
    <row r="23" spans="1:5" ht="115.5">
      <c r="A23" s="2" t="s">
        <v>47</v>
      </c>
      <c r="B23" s="58" t="s">
        <v>48</v>
      </c>
      <c r="C23" s="34">
        <v>1500</v>
      </c>
      <c r="D23" s="52" t="s">
        <v>138</v>
      </c>
      <c r="E23" s="62">
        <f t="shared" si="0"/>
        <v>119.99333333333333</v>
      </c>
    </row>
    <row r="24" spans="1:5" ht="115.5">
      <c r="A24" s="2" t="s">
        <v>34</v>
      </c>
      <c r="B24" s="58" t="s">
        <v>20</v>
      </c>
      <c r="C24" s="54">
        <v>144</v>
      </c>
      <c r="D24" s="55" t="s">
        <v>139</v>
      </c>
      <c r="E24" s="62">
        <f t="shared" si="0"/>
        <v>45.55555555555555</v>
      </c>
    </row>
    <row r="25" spans="1:5" ht="30.75">
      <c r="A25" s="8" t="s">
        <v>40</v>
      </c>
      <c r="B25" s="15" t="s">
        <v>41</v>
      </c>
      <c r="C25" s="37">
        <f>C27+C26</f>
        <v>0</v>
      </c>
      <c r="D25" s="37">
        <f>D27+D26</f>
        <v>91.7</v>
      </c>
      <c r="E25" s="22"/>
    </row>
    <row r="26" spans="1:5" ht="16.5">
      <c r="A26" s="25" t="s">
        <v>93</v>
      </c>
      <c r="B26" s="18" t="s">
        <v>94</v>
      </c>
      <c r="C26" s="34"/>
      <c r="D26" s="34"/>
      <c r="E26" s="62"/>
    </row>
    <row r="27" spans="1:5" ht="16.5">
      <c r="A27" s="2" t="s">
        <v>102</v>
      </c>
      <c r="B27" s="18" t="s">
        <v>111</v>
      </c>
      <c r="C27" s="54"/>
      <c r="D27" s="57">
        <v>91.7</v>
      </c>
      <c r="E27" s="62"/>
    </row>
    <row r="28" spans="1:5" ht="30.75">
      <c r="A28" s="8" t="s">
        <v>35</v>
      </c>
      <c r="B28" s="15" t="s">
        <v>36</v>
      </c>
      <c r="C28" s="37">
        <f>C29+C30</f>
        <v>6900</v>
      </c>
      <c r="D28" s="22">
        <f>D29+D30</f>
        <v>3734.3</v>
      </c>
      <c r="E28" s="22">
        <f>D28/C28*100</f>
        <v>54.120289855072471</v>
      </c>
    </row>
    <row r="29" spans="1:5" ht="115.5">
      <c r="A29" s="25" t="s">
        <v>43</v>
      </c>
      <c r="B29" s="18" t="s">
        <v>44</v>
      </c>
      <c r="C29" s="34">
        <v>3500</v>
      </c>
      <c r="D29" s="62">
        <v>2764.1</v>
      </c>
      <c r="E29" s="62">
        <f t="shared" si="0"/>
        <v>78.974285714285713</v>
      </c>
    </row>
    <row r="30" spans="1:5" ht="16.5">
      <c r="A30" s="2" t="s">
        <v>37</v>
      </c>
      <c r="B30" s="18" t="s">
        <v>39</v>
      </c>
      <c r="C30" s="54">
        <v>3400</v>
      </c>
      <c r="D30" s="55" t="s">
        <v>140</v>
      </c>
      <c r="E30" s="62">
        <f>D30/C30*100</f>
        <v>28.535294117647059</v>
      </c>
    </row>
    <row r="31" spans="1:5" ht="16.5">
      <c r="A31" s="4" t="s">
        <v>15</v>
      </c>
      <c r="B31" s="15" t="s">
        <v>16</v>
      </c>
      <c r="C31" s="37">
        <v>50</v>
      </c>
      <c r="D31" s="23" t="s">
        <v>144</v>
      </c>
      <c r="E31" s="22">
        <f t="shared" si="0"/>
        <v>209.20000000000002</v>
      </c>
    </row>
    <row r="32" spans="1:5" ht="16.5">
      <c r="A32" s="4" t="s">
        <v>17</v>
      </c>
      <c r="B32" s="13" t="s">
        <v>18</v>
      </c>
      <c r="C32" s="37">
        <f>C33+C34</f>
        <v>143.19999999999999</v>
      </c>
      <c r="D32" s="37">
        <f>D33+D34</f>
        <v>216.29999999999998</v>
      </c>
      <c r="E32" s="22">
        <f t="shared" si="0"/>
        <v>151.04748603351956</v>
      </c>
    </row>
    <row r="33" spans="1:5" ht="16.5">
      <c r="A33" s="2" t="s">
        <v>23</v>
      </c>
      <c r="B33" s="58" t="s">
        <v>141</v>
      </c>
      <c r="C33" s="54">
        <v>120</v>
      </c>
      <c r="D33" s="54">
        <v>193.1</v>
      </c>
      <c r="E33" s="62">
        <v>0</v>
      </c>
    </row>
    <row r="34" spans="1:5" ht="16.5">
      <c r="A34" s="2" t="s">
        <v>143</v>
      </c>
      <c r="B34" s="58" t="s">
        <v>142</v>
      </c>
      <c r="C34" s="54">
        <v>23.2</v>
      </c>
      <c r="D34" s="54">
        <v>23.2</v>
      </c>
      <c r="E34" s="22">
        <f t="shared" si="0"/>
        <v>100</v>
      </c>
    </row>
    <row r="35" spans="1:5" ht="16.5">
      <c r="A35" s="20" t="s">
        <v>19</v>
      </c>
      <c r="B35" s="21" t="s">
        <v>26</v>
      </c>
      <c r="C35" s="26">
        <f>C5</f>
        <v>50952.2</v>
      </c>
      <c r="D35" s="26">
        <f>D5</f>
        <v>49814.140000000007</v>
      </c>
      <c r="E35" s="22">
        <f t="shared" si="0"/>
        <v>97.766416366712349</v>
      </c>
    </row>
    <row r="36" spans="1:5" ht="16.5">
      <c r="A36" s="59" t="s">
        <v>27</v>
      </c>
      <c r="B36" s="21" t="s">
        <v>28</v>
      </c>
      <c r="C36" s="26">
        <f>C37+C41</f>
        <v>27809.600000000002</v>
      </c>
      <c r="D36" s="26">
        <f>D37</f>
        <v>24059.100000000002</v>
      </c>
      <c r="E36" s="22">
        <f t="shared" si="0"/>
        <v>86.513649962602841</v>
      </c>
    </row>
    <row r="37" spans="1:5" ht="45">
      <c r="A37" s="31" t="s">
        <v>29</v>
      </c>
      <c r="B37" s="21" t="s">
        <v>30</v>
      </c>
      <c r="C37" s="26">
        <f>C38+C39+C40+C42</f>
        <v>27655.9</v>
      </c>
      <c r="D37" s="26">
        <f>D38+D39+D40+D41+D42</f>
        <v>24059.100000000002</v>
      </c>
      <c r="E37" s="22">
        <f t="shared" si="0"/>
        <v>86.994456879002314</v>
      </c>
    </row>
    <row r="38" spans="1:5" ht="30">
      <c r="A38" s="32" t="s">
        <v>103</v>
      </c>
      <c r="B38" s="27" t="s">
        <v>118</v>
      </c>
      <c r="C38" s="29">
        <v>11124</v>
      </c>
      <c r="D38" s="28" t="s">
        <v>132</v>
      </c>
      <c r="E38" s="22">
        <f t="shared" si="0"/>
        <v>99.976627112549437</v>
      </c>
    </row>
    <row r="39" spans="1:5" ht="30">
      <c r="A39" s="32" t="s">
        <v>104</v>
      </c>
      <c r="B39" s="27" t="s">
        <v>119</v>
      </c>
      <c r="C39" s="29">
        <v>1185.3</v>
      </c>
      <c r="D39" s="28" t="s">
        <v>133</v>
      </c>
      <c r="E39" s="62">
        <f t="shared" si="0"/>
        <v>79.203577153463257</v>
      </c>
    </row>
    <row r="40" spans="1:5" ht="30">
      <c r="A40" s="33" t="s">
        <v>31</v>
      </c>
      <c r="B40" s="27" t="s">
        <v>108</v>
      </c>
      <c r="C40" s="36">
        <v>15346.6</v>
      </c>
      <c r="D40" s="36">
        <v>11845.2</v>
      </c>
      <c r="E40" s="62">
        <f t="shared" si="0"/>
        <v>77.184522956224839</v>
      </c>
    </row>
    <row r="41" spans="1:5" ht="58.5">
      <c r="A41" s="33" t="s">
        <v>109</v>
      </c>
      <c r="B41" s="27" t="s">
        <v>110</v>
      </c>
      <c r="C41" s="63">
        <v>153.69999999999999</v>
      </c>
      <c r="D41" s="63">
        <v>153.69999999999999</v>
      </c>
      <c r="E41" s="62">
        <f t="shared" si="0"/>
        <v>100</v>
      </c>
    </row>
    <row r="42" spans="1:5" ht="16.5">
      <c r="A42" s="33" t="s">
        <v>114</v>
      </c>
      <c r="B42" s="27" t="s">
        <v>115</v>
      </c>
      <c r="C42" s="63"/>
      <c r="D42" s="63"/>
      <c r="E42" s="62"/>
    </row>
    <row r="43" spans="1:5" ht="16.5">
      <c r="A43" s="60" t="s">
        <v>32</v>
      </c>
      <c r="B43" s="24" t="s">
        <v>33</v>
      </c>
      <c r="C43" s="65">
        <f>C36+C5</f>
        <v>78761.8</v>
      </c>
      <c r="D43" s="65">
        <f>D5+D36</f>
        <v>73873.240000000005</v>
      </c>
      <c r="E43" s="66">
        <f t="shared" si="0"/>
        <v>93.793234791485219</v>
      </c>
    </row>
    <row r="44" spans="1:5" ht="16.5">
      <c r="A44" s="61"/>
      <c r="B44" s="35"/>
      <c r="C44" s="10"/>
      <c r="D44" s="10"/>
      <c r="E44" s="10"/>
    </row>
    <row r="45" spans="1:5" ht="30" customHeight="1">
      <c r="A45" s="67" t="s">
        <v>49</v>
      </c>
      <c r="B45" s="68"/>
      <c r="C45" s="69"/>
      <c r="D45" s="69"/>
      <c r="E45" s="69"/>
    </row>
    <row r="46" spans="1:5" ht="16.5">
      <c r="A46" s="70" t="s">
        <v>50</v>
      </c>
      <c r="B46" s="71" t="s">
        <v>51</v>
      </c>
      <c r="C46" s="72">
        <f>C47+C48+C49+C50</f>
        <v>13041.3</v>
      </c>
      <c r="D46" s="72">
        <f>D47+D48+D49+D50</f>
        <v>12879.900000000001</v>
      </c>
      <c r="E46" s="22">
        <f t="shared" ref="E46:E77" si="2">D46/C46*100</f>
        <v>98.762393319684406</v>
      </c>
    </row>
    <row r="47" spans="1:5" ht="57">
      <c r="A47" s="73" t="s">
        <v>52</v>
      </c>
      <c r="B47" s="74" t="s">
        <v>53</v>
      </c>
      <c r="C47" s="83"/>
      <c r="D47" s="83"/>
      <c r="E47" s="62" t="e">
        <f>D47/C47*100</f>
        <v>#DIV/0!</v>
      </c>
    </row>
    <row r="48" spans="1:5" ht="16.5">
      <c r="A48" s="73">
        <v>7</v>
      </c>
      <c r="B48" s="74" t="s">
        <v>54</v>
      </c>
      <c r="C48" s="75">
        <v>12393.5</v>
      </c>
      <c r="D48" s="100" t="s">
        <v>148</v>
      </c>
      <c r="E48" s="62">
        <f>D48/C48*100</f>
        <v>98.718683180699557</v>
      </c>
    </row>
    <row r="49" spans="1:5" ht="16.5">
      <c r="A49" s="77" t="s">
        <v>113</v>
      </c>
      <c r="B49" s="74" t="s">
        <v>112</v>
      </c>
      <c r="C49" s="75"/>
      <c r="D49" s="76"/>
      <c r="E49" s="62" t="e">
        <f>D49/C49*100</f>
        <v>#DIV/0!</v>
      </c>
    </row>
    <row r="50" spans="1:5" ht="14.25">
      <c r="A50" s="77" t="s">
        <v>55</v>
      </c>
      <c r="B50" s="78" t="s">
        <v>56</v>
      </c>
      <c r="C50" s="79">
        <v>647.79999999999995</v>
      </c>
      <c r="D50" s="80" t="s">
        <v>147</v>
      </c>
      <c r="E50" s="62">
        <f t="shared" si="2"/>
        <v>99.59864155603583</v>
      </c>
    </row>
    <row r="51" spans="1:5" ht="15">
      <c r="A51" s="81" t="s">
        <v>57</v>
      </c>
      <c r="B51" s="82" t="s">
        <v>58</v>
      </c>
      <c r="C51" s="83">
        <f>C52</f>
        <v>1185.3</v>
      </c>
      <c r="D51" s="83" t="str">
        <f>D52</f>
        <v>938,8</v>
      </c>
      <c r="E51" s="22">
        <f t="shared" si="2"/>
        <v>79.203577153463257</v>
      </c>
    </row>
    <row r="52" spans="1:5" ht="28.5">
      <c r="A52" s="77" t="s">
        <v>59</v>
      </c>
      <c r="B52" s="78" t="s">
        <v>60</v>
      </c>
      <c r="C52" s="79">
        <v>1185.3</v>
      </c>
      <c r="D52" s="80" t="s">
        <v>133</v>
      </c>
      <c r="E52" s="62">
        <f t="shared" si="2"/>
        <v>79.203577153463257</v>
      </c>
    </row>
    <row r="53" spans="1:5" ht="30">
      <c r="A53" s="84" t="s">
        <v>61</v>
      </c>
      <c r="B53" s="82" t="s">
        <v>62</v>
      </c>
      <c r="C53" s="85">
        <f>C54</f>
        <v>0</v>
      </c>
      <c r="D53" s="85">
        <f>D54</f>
        <v>0</v>
      </c>
      <c r="E53" s="22" t="e">
        <f t="shared" si="2"/>
        <v>#DIV/0!</v>
      </c>
    </row>
    <row r="54" spans="1:5" ht="57">
      <c r="A54" s="86" t="s">
        <v>63</v>
      </c>
      <c r="B54" s="78" t="s">
        <v>121</v>
      </c>
      <c r="C54" s="87"/>
      <c r="D54" s="87"/>
      <c r="E54" s="62" t="e">
        <f t="shared" si="2"/>
        <v>#DIV/0!</v>
      </c>
    </row>
    <row r="55" spans="1:5" ht="15">
      <c r="A55" s="81" t="s">
        <v>64</v>
      </c>
      <c r="B55" s="82" t="s">
        <v>65</v>
      </c>
      <c r="C55" s="88">
        <f>C56+C57</f>
        <v>1160.5999999999999</v>
      </c>
      <c r="D55" s="88">
        <f>D56+D57</f>
        <v>1124.5</v>
      </c>
      <c r="E55" s="22">
        <f t="shared" si="2"/>
        <v>96.889539893158712</v>
      </c>
    </row>
    <row r="56" spans="1:5" ht="14.25">
      <c r="A56" s="77" t="s">
        <v>66</v>
      </c>
      <c r="B56" s="78" t="s">
        <v>67</v>
      </c>
      <c r="C56" s="79">
        <v>810</v>
      </c>
      <c r="D56" s="79">
        <v>793</v>
      </c>
      <c r="E56" s="62">
        <f t="shared" si="2"/>
        <v>97.901234567901227</v>
      </c>
    </row>
    <row r="57" spans="1:5" ht="28.5">
      <c r="A57" s="77" t="s">
        <v>68</v>
      </c>
      <c r="B57" s="78" t="s">
        <v>69</v>
      </c>
      <c r="C57" s="79">
        <v>350.6</v>
      </c>
      <c r="D57" s="79">
        <v>331.5</v>
      </c>
      <c r="E57" s="62">
        <f t="shared" si="2"/>
        <v>94.552196235025662</v>
      </c>
    </row>
    <row r="58" spans="1:5" ht="15">
      <c r="A58" s="89" t="s">
        <v>70</v>
      </c>
      <c r="B58" s="82" t="s">
        <v>71</v>
      </c>
      <c r="C58" s="88">
        <f>C60+C61+C59</f>
        <v>51837.1</v>
      </c>
      <c r="D58" s="88">
        <f>D60+D61+D59</f>
        <v>48072</v>
      </c>
      <c r="E58" s="22">
        <f t="shared" si="2"/>
        <v>92.736669296700626</v>
      </c>
    </row>
    <row r="59" spans="1:5" ht="15">
      <c r="A59" s="90" t="s">
        <v>105</v>
      </c>
      <c r="B59" s="78" t="s">
        <v>106</v>
      </c>
      <c r="C59" s="96">
        <v>875</v>
      </c>
      <c r="D59" s="96">
        <v>875</v>
      </c>
      <c r="E59" s="22">
        <f t="shared" si="2"/>
        <v>100</v>
      </c>
    </row>
    <row r="60" spans="1:5" ht="15">
      <c r="A60" s="90" t="s">
        <v>72</v>
      </c>
      <c r="B60" s="78" t="s">
        <v>73</v>
      </c>
      <c r="C60" s="79">
        <v>6193</v>
      </c>
      <c r="D60" s="79">
        <v>3416</v>
      </c>
      <c r="E60" s="22">
        <f t="shared" si="2"/>
        <v>55.159050540933308</v>
      </c>
    </row>
    <row r="61" spans="1:5" ht="15">
      <c r="A61" s="90" t="s">
        <v>122</v>
      </c>
      <c r="B61" s="78" t="s">
        <v>74</v>
      </c>
      <c r="C61" s="88">
        <f>C63+C64+C62+C65+C66+C67+C68</f>
        <v>44769.1</v>
      </c>
      <c r="D61" s="88">
        <f>D63+D64+D62+D65+D66+D67+D68</f>
        <v>43781</v>
      </c>
      <c r="E61" s="62">
        <f t="shared" si="2"/>
        <v>97.792897333205275</v>
      </c>
    </row>
    <row r="62" spans="1:5" ht="14.25">
      <c r="A62" s="90" t="s">
        <v>123</v>
      </c>
      <c r="B62" s="78" t="s">
        <v>74</v>
      </c>
      <c r="C62" s="79">
        <v>2644</v>
      </c>
      <c r="D62" s="79">
        <v>2406</v>
      </c>
      <c r="E62" s="62">
        <f t="shared" si="2"/>
        <v>90.998487140695914</v>
      </c>
    </row>
    <row r="63" spans="1:5" ht="28.5">
      <c r="A63" s="90" t="s">
        <v>124</v>
      </c>
      <c r="B63" s="78" t="s">
        <v>74</v>
      </c>
      <c r="C63" s="79">
        <v>30159</v>
      </c>
      <c r="D63" s="79">
        <v>30159</v>
      </c>
      <c r="E63" s="62">
        <f t="shared" si="2"/>
        <v>100</v>
      </c>
    </row>
    <row r="64" spans="1:5" ht="14.25">
      <c r="A64" s="90" t="s">
        <v>125</v>
      </c>
      <c r="B64" s="78" t="s">
        <v>74</v>
      </c>
      <c r="C64" s="79">
        <v>10001</v>
      </c>
      <c r="D64" s="79">
        <v>9997</v>
      </c>
      <c r="E64" s="62">
        <f t="shared" si="2"/>
        <v>99.960003999600048</v>
      </c>
    </row>
    <row r="65" spans="1:5" ht="14.25">
      <c r="A65" s="90" t="s">
        <v>126</v>
      </c>
      <c r="B65" s="78" t="s">
        <v>74</v>
      </c>
      <c r="C65" s="79"/>
      <c r="D65" s="79"/>
      <c r="E65" s="62" t="e">
        <f t="shared" si="2"/>
        <v>#DIV/0!</v>
      </c>
    </row>
    <row r="66" spans="1:5" ht="28.5">
      <c r="A66" s="90" t="s">
        <v>150</v>
      </c>
      <c r="B66" s="78" t="s">
        <v>74</v>
      </c>
      <c r="C66" s="79">
        <v>1185</v>
      </c>
      <c r="D66" s="79">
        <v>439</v>
      </c>
      <c r="E66" s="62">
        <f t="shared" si="2"/>
        <v>37.046413502109701</v>
      </c>
    </row>
    <row r="67" spans="1:5" ht="14.25">
      <c r="A67" s="90" t="s">
        <v>149</v>
      </c>
      <c r="B67" s="78" t="s">
        <v>74</v>
      </c>
      <c r="C67" s="79"/>
      <c r="D67" s="79"/>
      <c r="E67" s="62" t="e">
        <f t="shared" si="2"/>
        <v>#DIV/0!</v>
      </c>
    </row>
    <row r="68" spans="1:5" ht="28.5">
      <c r="A68" s="90" t="s">
        <v>127</v>
      </c>
      <c r="B68" s="78" t="s">
        <v>74</v>
      </c>
      <c r="C68" s="79">
        <v>780.1</v>
      </c>
      <c r="D68" s="79">
        <v>780</v>
      </c>
      <c r="E68" s="62">
        <f t="shared" si="2"/>
        <v>99.987181130624279</v>
      </c>
    </row>
    <row r="69" spans="1:5" ht="30">
      <c r="A69" s="91" t="s">
        <v>75</v>
      </c>
      <c r="B69" s="82" t="s">
        <v>76</v>
      </c>
      <c r="C69" s="88">
        <f>C70</f>
        <v>13975</v>
      </c>
      <c r="D69" s="83" t="str">
        <f>D70</f>
        <v>12431</v>
      </c>
      <c r="E69" s="22">
        <f t="shared" si="2"/>
        <v>88.951699463327373</v>
      </c>
    </row>
    <row r="70" spans="1:5" ht="14.25">
      <c r="A70" s="92" t="s">
        <v>77</v>
      </c>
      <c r="B70" s="78" t="s">
        <v>78</v>
      </c>
      <c r="C70" s="79">
        <v>13975</v>
      </c>
      <c r="D70" s="80" t="s">
        <v>151</v>
      </c>
      <c r="E70" s="62">
        <f t="shared" si="2"/>
        <v>88.951699463327373</v>
      </c>
    </row>
    <row r="71" spans="1:5" ht="15">
      <c r="A71" s="91" t="s">
        <v>79</v>
      </c>
      <c r="B71" s="93" t="s">
        <v>80</v>
      </c>
      <c r="C71" s="88">
        <f>C72</f>
        <v>38</v>
      </c>
      <c r="D71" s="83" t="str">
        <f>D72</f>
        <v>38</v>
      </c>
      <c r="E71" s="22">
        <f t="shared" si="2"/>
        <v>100</v>
      </c>
    </row>
    <row r="72" spans="1:5" ht="14.25">
      <c r="A72" s="92" t="s">
        <v>81</v>
      </c>
      <c r="B72" s="94" t="s">
        <v>82</v>
      </c>
      <c r="C72" s="79">
        <v>38</v>
      </c>
      <c r="D72" s="80" t="s">
        <v>152</v>
      </c>
      <c r="E72" s="62">
        <f t="shared" si="2"/>
        <v>100</v>
      </c>
    </row>
    <row r="73" spans="1:5" ht="15">
      <c r="A73" s="91" t="s">
        <v>83</v>
      </c>
      <c r="B73" s="82" t="s">
        <v>84</v>
      </c>
      <c r="C73" s="88">
        <f>C74+C75</f>
        <v>80</v>
      </c>
      <c r="D73" s="88">
        <f>D74+D75</f>
        <v>80</v>
      </c>
      <c r="E73" s="22">
        <f t="shared" si="2"/>
        <v>100</v>
      </c>
    </row>
    <row r="74" spans="1:5" ht="30" customHeight="1">
      <c r="A74" s="92" t="s">
        <v>85</v>
      </c>
      <c r="B74" s="78" t="s">
        <v>86</v>
      </c>
      <c r="C74" s="79">
        <v>80</v>
      </c>
      <c r="D74" s="79">
        <v>80</v>
      </c>
      <c r="E74" s="22">
        <f t="shared" si="2"/>
        <v>100</v>
      </c>
    </row>
    <row r="75" spans="1:5" ht="14.25">
      <c r="A75" s="92" t="s">
        <v>117</v>
      </c>
      <c r="B75" s="78" t="s">
        <v>116</v>
      </c>
      <c r="C75" s="79"/>
      <c r="D75" s="79"/>
      <c r="E75" s="62"/>
    </row>
    <row r="76" spans="1:5" ht="30">
      <c r="A76" s="91" t="s">
        <v>87</v>
      </c>
      <c r="B76" s="82" t="s">
        <v>88</v>
      </c>
      <c r="C76" s="83"/>
      <c r="D76" s="83"/>
      <c r="E76" s="62"/>
    </row>
    <row r="77" spans="1:5" ht="15">
      <c r="A77" s="95" t="s">
        <v>89</v>
      </c>
      <c r="B77" s="82" t="s">
        <v>90</v>
      </c>
      <c r="C77" s="88">
        <f>C46+C53+C55+C58+C69+C71+C73+C51+C76</f>
        <v>81317.3</v>
      </c>
      <c r="D77" s="88">
        <f>D46+D53+D55+D58+D69+D71+D73+D51+D76</f>
        <v>75564.2</v>
      </c>
      <c r="E77" s="22">
        <f t="shared" si="2"/>
        <v>92.925121714567496</v>
      </c>
    </row>
    <row r="78" spans="1:5" ht="30">
      <c r="A78" s="95" t="s">
        <v>91</v>
      </c>
      <c r="B78" s="82" t="s">
        <v>90</v>
      </c>
      <c r="C78" s="88">
        <f>C43-C77</f>
        <v>-2555.5</v>
      </c>
      <c r="D78" s="88">
        <f>D43-D77</f>
        <v>-1690.9599999999919</v>
      </c>
      <c r="E78" s="22"/>
    </row>
    <row r="79" spans="1:5" ht="15.75">
      <c r="A79" s="1"/>
      <c r="B79" s="11"/>
    </row>
    <row r="80" spans="1:5" ht="15.75" customHeight="1">
      <c r="A80" s="104"/>
      <c r="B80" s="104"/>
      <c r="C80" s="104"/>
      <c r="D80" s="104"/>
      <c r="E80" s="104"/>
    </row>
    <row r="81" spans="1:5" ht="15.75">
      <c r="A81" s="1"/>
      <c r="B81" s="11"/>
      <c r="D81" s="103"/>
      <c r="E81" s="103"/>
    </row>
    <row r="82" spans="1:5" ht="15.75">
      <c r="A82" s="1"/>
      <c r="B82" s="12"/>
    </row>
    <row r="83" spans="1:5" ht="15.75">
      <c r="A83" s="1" t="s">
        <v>128</v>
      </c>
      <c r="B83" s="12"/>
    </row>
    <row r="84" spans="1:5" ht="15.75">
      <c r="A84" s="1"/>
      <c r="B84" s="12"/>
    </row>
    <row r="85" spans="1:5" ht="15.75">
      <c r="A85" s="1"/>
      <c r="B85" s="12"/>
      <c r="D85" s="103"/>
      <c r="E85" s="103"/>
    </row>
    <row r="86" spans="1:5" ht="15.75">
      <c r="A86" s="1"/>
      <c r="B86" s="12"/>
    </row>
    <row r="87" spans="1:5" ht="15.75">
      <c r="A87" s="1"/>
      <c r="B87" s="12"/>
    </row>
    <row r="88" spans="1:5" ht="15.75">
      <c r="A88" s="1"/>
      <c r="B88" s="12"/>
    </row>
    <row r="89" spans="1:5" ht="15.75">
      <c r="A89" s="1"/>
      <c r="B89" s="12"/>
    </row>
  </sheetData>
  <mergeCells count="5">
    <mergeCell ref="A2:E2"/>
    <mergeCell ref="D1:E1"/>
    <mergeCell ref="D81:E81"/>
    <mergeCell ref="D85:E85"/>
    <mergeCell ref="A80:E80"/>
  </mergeCells>
  <phoneticPr fontId="0" type="noConversion"/>
  <printOptions horizontalCentered="1"/>
  <pageMargins left="3.937007874015748E-2" right="3.937007874015748E-2" top="0.19685039370078741" bottom="0.19685039370078741" header="0.11811023622047245" footer="0.11811023622047245"/>
  <pageSetup paperSize="9" scale="9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схема</vt:lpstr>
      <vt:lpstr>схема!Заголовки_для_печати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Budgets_7</dc:creator>
  <cp:lastModifiedBy>User8</cp:lastModifiedBy>
  <cp:lastPrinted>2021-02-28T13:04:23Z</cp:lastPrinted>
  <dcterms:created xsi:type="dcterms:W3CDTF">2000-02-28T11:40:05Z</dcterms:created>
  <dcterms:modified xsi:type="dcterms:W3CDTF">2022-04-20T13:44:56Z</dcterms:modified>
</cp:coreProperties>
</file>