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665" windowHeight="9810" activeTab="1"/>
  </bookViews>
  <sheets>
    <sheet name="перечень МКД" sheetId="1" r:id="rId1"/>
    <sheet name="виды ремонта" sheetId="4" r:id="rId2"/>
    <sheet name="показатели" sheetId="3" r:id="rId3"/>
  </sheets>
  <externalReferences>
    <externalReference r:id="rId4"/>
  </externalReference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44525"/>
</workbook>
</file>

<file path=xl/calcChain.xml><?xml version="1.0" encoding="utf-8"?>
<calcChain xmlns="http://schemas.openxmlformats.org/spreadsheetml/2006/main">
  <c r="S22" i="4" l="1"/>
  <c r="S23" i="1" l="1"/>
  <c r="S22" i="1"/>
  <c r="R23" i="1"/>
  <c r="R22" i="1"/>
  <c r="S23" i="4"/>
  <c r="I23" i="4" s="1"/>
  <c r="I22" i="4"/>
  <c r="AC20" i="4"/>
  <c r="W20" i="4"/>
  <c r="V20" i="4"/>
  <c r="S20" i="4"/>
  <c r="I20" i="4"/>
  <c r="S10" i="1"/>
  <c r="S9" i="1"/>
  <c r="S14" i="1"/>
  <c r="S13" i="1"/>
  <c r="S11" i="1"/>
  <c r="S19" i="1"/>
  <c r="S18" i="1"/>
  <c r="S17" i="1"/>
  <c r="S16" i="1"/>
  <c r="S15" i="1"/>
  <c r="S12" i="1"/>
  <c r="N20" i="1"/>
  <c r="R20" i="1" s="1"/>
  <c r="R9" i="1"/>
  <c r="R19" i="1"/>
  <c r="R18" i="1"/>
  <c r="R17" i="1"/>
  <c r="R16" i="1"/>
  <c r="R15" i="1"/>
  <c r="R14" i="1"/>
  <c r="R13" i="1"/>
  <c r="R12" i="1"/>
  <c r="R10" i="1"/>
  <c r="M20" i="1"/>
  <c r="L20" i="1"/>
  <c r="K20" i="1"/>
  <c r="J20" i="1"/>
  <c r="D7" i="3"/>
  <c r="D6" i="3" s="1"/>
  <c r="C7" i="3"/>
  <c r="C6" i="3" s="1"/>
</calcChain>
</file>

<file path=xl/sharedStrings.xml><?xml version="1.0" encoding="utf-8"?>
<sst xmlns="http://schemas.openxmlformats.org/spreadsheetml/2006/main" count="249" uniqueCount="88">
  <si>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</si>
  <si>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</si>
  <si>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</si>
  <si>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</si>
  <si>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</si>
  <si>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</si>
  <si>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</si>
  <si>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</si>
  <si>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</si>
  <si>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</si>
  <si>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</si>
  <si>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</si>
  <si>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</si>
  <si>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</si>
  <si>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</si>
  <si>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</si>
  <si>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</si>
  <si>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</si>
  <si>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</si>
  <si>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</si>
  <si>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</si>
  <si>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</si>
  <si>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</si>
  <si>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</si>
  <si>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</si>
  <si>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</si>
  <si>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</si>
  <si>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</si>
  <si>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</si>
  <si>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</si>
  <si>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</si>
  <si>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</si>
  <si>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</si>
  <si>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</si>
  <si>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</si>
  <si>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</si>
  <si>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</si>
  <si>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</si>
  <si>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</si>
  <si>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</si>
  <si>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</si>
  <si>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</si>
  <si>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Итого по муниципальному образованию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</si>
  <si>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</si>
  <si>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</si>
  <si>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</si>
  <si>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первый год реализации краткосрочного плана**</t>
  </si>
  <si>
    <t>второй год реализации краткосрочного плана**</t>
  </si>
  <si>
    <t>третий год реализации краткосрочного плана**</t>
  </si>
  <si>
    <t>Итого по первому году реализации краткосрочного плана**</t>
  </si>
  <si>
    <t>Итого по второму году реализации краткосрочного плана**</t>
  </si>
  <si>
    <t>Третий год реализации краткосрочного плана**</t>
  </si>
  <si>
    <t>Второй год реализации краткосрочного плана**</t>
  </si>
  <si>
    <t>Первый год реализации краткосрочного плана**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</si>
  <si>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</si>
  <si>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</si>
  <si>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</si>
  <si>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</si>
  <si>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</si>
  <si>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</si>
  <si>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</si>
  <si>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</si>
  <si>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</si>
  <si>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</si>
  <si>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</si>
  <si>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</si>
  <si>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</si>
  <si>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</si>
  <si>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</si>
  <si>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</si>
  <si>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</si>
  <si>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</si>
  <si>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</si>
  <si>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поселок</t>
  </si>
  <si>
    <t>Воротынск</t>
  </si>
  <si>
    <t>улица</t>
  </si>
  <si>
    <t>Советская</t>
  </si>
  <si>
    <t>А</t>
  </si>
  <si>
    <t>пер.Первомайский</t>
  </si>
  <si>
    <t>Березовая</t>
  </si>
  <si>
    <t>Сиреневый б-р</t>
  </si>
  <si>
    <t>Школьная</t>
  </si>
  <si>
    <t>улицв</t>
  </si>
  <si>
    <t>ул.50 лет Победы</t>
  </si>
  <si>
    <t xml:space="preserve">ул.Школьная </t>
  </si>
  <si>
    <t xml:space="preserve">Приложение № 1
к Постановлению от 06.02.2023г             № 45  
</t>
  </si>
  <si>
    <t xml:space="preserve">"Приложение № 2
к Постановлению от   06.02.2023г    №45                                 
 </t>
  </si>
  <si>
    <t xml:space="preserve"> 
"Приложение №3
к Постановлению от   06.02.2023г    № 45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</si>
</sst>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154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14" fillId="0" borderId="1" xfId="1" applyNumberFormat="1" applyFont="1" applyBorder="1" applyAlignment="1">
      <alignment horizontal="righ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2" fillId="0" borderId="0" xfId="0" applyFont="1"/>
    <xf numFmtId="2" fontId="2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wrapText="1"/>
    </xf>
    <xf numFmtId="4" fontId="16" fillId="0" borderId="1" xfId="0" applyNumberFormat="1" applyFont="1" applyFill="1" applyBorder="1" applyAlignment="1">
      <alignment horizontal="left"/>
    </xf>
    <xf numFmtId="0" fontId="16" fillId="0" borderId="12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left" wrapText="1"/>
    </xf>
    <xf numFmtId="164" fontId="16" fillId="0" borderId="10" xfId="0" applyNumberFormat="1" applyFont="1" applyFill="1" applyBorder="1" applyAlignment="1">
      <alignment horizontal="left" vertical="center"/>
    </xf>
    <xf numFmtId="3" fontId="16" fillId="0" borderId="10" xfId="0" applyNumberFormat="1" applyFont="1" applyFill="1" applyBorder="1" applyAlignment="1">
      <alignment horizontal="left" vertical="center"/>
    </xf>
    <xf numFmtId="4" fontId="16" fillId="0" borderId="10" xfId="0" applyNumberFormat="1" applyFont="1" applyFill="1" applyBorder="1" applyAlignment="1">
      <alignment horizontal="left" vertical="center"/>
    </xf>
    <xf numFmtId="3" fontId="16" fillId="0" borderId="1" xfId="8" applyNumberFormat="1" applyFont="1" applyFill="1" applyBorder="1" applyAlignment="1">
      <alignment horizontal="left" vertical="center"/>
    </xf>
    <xf numFmtId="14" fontId="16" fillId="0" borderId="10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17" xfId="0" applyFont="1" applyFill="1" applyBorder="1" applyAlignment="1">
      <alignment horizontal="left" wrapText="1"/>
    </xf>
    <xf numFmtId="164" fontId="16" fillId="0" borderId="11" xfId="0" applyNumberFormat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4" fontId="16" fillId="0" borderId="1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wrapText="1"/>
    </xf>
    <xf numFmtId="0" fontId="20" fillId="0" borderId="3" xfId="9" applyFont="1" applyBorder="1" applyAlignment="1">
      <alignment horizontal="left"/>
    </xf>
    <xf numFmtId="4" fontId="16" fillId="0" borderId="1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wrapText="1"/>
    </xf>
    <xf numFmtId="164" fontId="16" fillId="0" borderId="14" xfId="0" applyNumberFormat="1" applyFont="1" applyFill="1" applyBorder="1" applyAlignment="1">
      <alignment horizontal="left" vertical="center"/>
    </xf>
    <xf numFmtId="3" fontId="16" fillId="0" borderId="14" xfId="0" applyNumberFormat="1" applyFont="1" applyFill="1" applyBorder="1" applyAlignment="1">
      <alignment horizontal="left" vertical="center"/>
    </xf>
    <xf numFmtId="4" fontId="16" fillId="0" borderId="14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wrapText="1"/>
    </xf>
    <xf numFmtId="164" fontId="16" fillId="0" borderId="15" xfId="0" applyNumberFormat="1" applyFont="1" applyFill="1" applyBorder="1" applyAlignment="1">
      <alignment horizontal="left" vertical="center"/>
    </xf>
    <xf numFmtId="3" fontId="16" fillId="0" borderId="15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left" vertical="center"/>
    </xf>
    <xf numFmtId="4" fontId="16" fillId="0" borderId="16" xfId="0" applyNumberFormat="1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  <xf numFmtId="4" fontId="16" fillId="2" borderId="4" xfId="0" applyNumberFormat="1" applyFont="1" applyFill="1" applyBorder="1" applyAlignment="1">
      <alignment horizontal="left"/>
    </xf>
    <xf numFmtId="3" fontId="16" fillId="0" borderId="4" xfId="8" applyNumberFormat="1" applyFont="1" applyFill="1" applyBorder="1" applyAlignment="1">
      <alignment horizontal="left" vertical="center"/>
    </xf>
    <xf numFmtId="14" fontId="16" fillId="0" borderId="14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</cellXfs>
  <cellStyles count="10">
    <cellStyle name="Excel Built-in Normal 2" xfId="8"/>
    <cellStyle name="Обычный" xfId="0" builtinId="0"/>
    <cellStyle name="Обычный 2" xfId="1"/>
    <cellStyle name="Обычный 2 2" xfId="2"/>
    <cellStyle name="Обычный 2 5" xfId="9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8;&#1072;&#1090;&#1082;&#1086;&#1089;&#1088;&#1086;&#1095;&#1085;&#1099;&#1081;%20&#1087;&#1083;&#1072;&#1085;%202023%20&#1080;&#1079;&#1084;.&#1080;&#1102;&#1085;&#110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КД 2023 год"/>
      <sheetName val="виды ремонта 2023 год"/>
      <sheetName val="показатели"/>
      <sheetName val="Лист3"/>
    </sheetNames>
    <sheetDataSet>
      <sheetData sheetId="0">
        <row r="19">
          <cell r="N19">
            <v>4059</v>
          </cell>
          <cell r="Q19">
            <v>134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29"/>
  <sheetViews>
    <sheetView view="pageBreakPreview" topLeftCell="B7" zoomScaleSheetLayoutView="100" workbookViewId="0">
      <selection activeCell="A2" sqref="A2:U2"/>
    </sheetView>
  </sheetViews>
  <sheetFormatPr defaultRowHeight="15" x14ac:dyDescent="0.25"/>
  <cols>
    <col min="1" max="1" width="3.140625" customWidth="1"/>
    <col min="2" max="2" width="7.85546875" customWidth="1"/>
    <col min="3" max="3" width="12.28515625" customWidth="1"/>
    <col min="4" max="4" width="6.7109375" customWidth="1"/>
    <col min="5" max="5" width="17" customWidth="1"/>
    <col min="6" max="7" width="3.7109375" customWidth="1"/>
    <col min="8" max="8" width="4.28515625" customWidth="1"/>
    <col min="9" max="9" width="5.42578125" customWidth="1"/>
    <col min="10" max="11" width="8.28515625" customWidth="1"/>
    <col min="12" max="12" width="9.42578125" customWidth="1"/>
    <col min="13" max="13" width="6.7109375" customWidth="1"/>
    <col min="14" max="14" width="13.5703125" customWidth="1"/>
    <col min="15" max="15" width="6.42578125" customWidth="1"/>
    <col min="16" max="17" width="6.85546875" customWidth="1"/>
    <col min="18" max="18" width="13.28515625" customWidth="1"/>
    <col min="19" max="19" width="9.140625" customWidth="1"/>
    <col min="20" max="20" width="7.42578125" customWidth="1"/>
    <col min="21" max="21" width="11.5703125" customWidth="1"/>
  </cols>
  <sheetData>
    <row r="1" spans="1:21" ht="36.75" customHeight="1" x14ac:dyDescent="0.25">
      <c r="K1" s="126" t="s">
        <v>85</v>
      </c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.75" x14ac:dyDescent="0.25">
      <c r="A2" s="127" t="s">
        <v>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 ht="25.5" customHeight="1" x14ac:dyDescent="0.25">
      <c r="A3" s="128" t="s">
        <v>17</v>
      </c>
      <c r="B3" s="119" t="s">
        <v>37</v>
      </c>
      <c r="C3" s="119"/>
      <c r="D3" s="119"/>
      <c r="E3" s="119"/>
      <c r="F3" s="119"/>
      <c r="G3" s="119"/>
      <c r="H3" s="119"/>
      <c r="I3" s="120" t="s">
        <v>68</v>
      </c>
      <c r="J3" s="120" t="s">
        <v>16</v>
      </c>
      <c r="K3" s="123" t="s">
        <v>15</v>
      </c>
      <c r="L3" s="125"/>
      <c r="M3" s="120" t="s">
        <v>14</v>
      </c>
      <c r="N3" s="123" t="s">
        <v>13</v>
      </c>
      <c r="O3" s="124"/>
      <c r="P3" s="124"/>
      <c r="Q3" s="124"/>
      <c r="R3" s="125"/>
      <c r="S3" s="120" t="s">
        <v>12</v>
      </c>
      <c r="T3" s="120" t="s">
        <v>11</v>
      </c>
      <c r="U3" s="120" t="s">
        <v>10</v>
      </c>
    </row>
    <row r="4" spans="1:21" ht="15" customHeight="1" x14ac:dyDescent="0.25">
      <c r="A4" s="129"/>
      <c r="B4" s="120" t="s">
        <v>24</v>
      </c>
      <c r="C4" s="120" t="s">
        <v>36</v>
      </c>
      <c r="D4" s="120" t="s">
        <v>34</v>
      </c>
      <c r="E4" s="120" t="s">
        <v>25</v>
      </c>
      <c r="F4" s="120" t="s">
        <v>26</v>
      </c>
      <c r="G4" s="120" t="s">
        <v>27</v>
      </c>
      <c r="H4" s="120" t="s">
        <v>28</v>
      </c>
      <c r="I4" s="121"/>
      <c r="J4" s="121"/>
      <c r="K4" s="120" t="s">
        <v>8</v>
      </c>
      <c r="L4" s="120" t="s">
        <v>9</v>
      </c>
      <c r="M4" s="121"/>
      <c r="N4" s="120" t="s">
        <v>8</v>
      </c>
      <c r="O4" s="123" t="s">
        <v>7</v>
      </c>
      <c r="P4" s="124"/>
      <c r="Q4" s="124"/>
      <c r="R4" s="125"/>
      <c r="S4" s="121"/>
      <c r="T4" s="121"/>
      <c r="U4" s="121"/>
    </row>
    <row r="5" spans="1:21" ht="141" customHeight="1" x14ac:dyDescent="0.25">
      <c r="A5" s="129"/>
      <c r="B5" s="121"/>
      <c r="C5" s="121"/>
      <c r="D5" s="121"/>
      <c r="E5" s="121"/>
      <c r="F5" s="121"/>
      <c r="G5" s="121"/>
      <c r="H5" s="121"/>
      <c r="I5" s="121"/>
      <c r="J5" s="122"/>
      <c r="K5" s="122"/>
      <c r="L5" s="122"/>
      <c r="M5" s="122"/>
      <c r="N5" s="122"/>
      <c r="O5" s="32" t="s">
        <v>43</v>
      </c>
      <c r="P5" s="32" t="s">
        <v>6</v>
      </c>
      <c r="Q5" s="32" t="s">
        <v>5</v>
      </c>
      <c r="R5" s="32" t="s">
        <v>4</v>
      </c>
      <c r="S5" s="122"/>
      <c r="T5" s="122"/>
      <c r="U5" s="121"/>
    </row>
    <row r="6" spans="1:21" ht="25.5" x14ac:dyDescent="0.25">
      <c r="A6" s="130"/>
      <c r="B6" s="122"/>
      <c r="C6" s="122"/>
      <c r="D6" s="122"/>
      <c r="E6" s="122"/>
      <c r="F6" s="122"/>
      <c r="G6" s="122"/>
      <c r="H6" s="122"/>
      <c r="I6" s="122"/>
      <c r="J6" s="33" t="s">
        <v>3</v>
      </c>
      <c r="K6" s="33" t="s">
        <v>3</v>
      </c>
      <c r="L6" s="33" t="s">
        <v>3</v>
      </c>
      <c r="M6" s="33" t="s">
        <v>2</v>
      </c>
      <c r="N6" s="33" t="s">
        <v>67</v>
      </c>
      <c r="O6" s="33" t="s">
        <v>67</v>
      </c>
      <c r="P6" s="33" t="s">
        <v>67</v>
      </c>
      <c r="Q6" s="33" t="s">
        <v>67</v>
      </c>
      <c r="R6" s="33" t="s">
        <v>67</v>
      </c>
      <c r="S6" s="33" t="s">
        <v>1</v>
      </c>
      <c r="T6" s="33" t="s">
        <v>1</v>
      </c>
      <c r="U6" s="122"/>
    </row>
    <row r="7" spans="1:21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  <c r="T7" s="34">
        <v>20</v>
      </c>
      <c r="U7" s="34">
        <v>21</v>
      </c>
    </row>
    <row r="8" spans="1:21" x14ac:dyDescent="0.25">
      <c r="A8" s="114" t="s">
        <v>53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</row>
    <row r="9" spans="1:21" ht="12.75" customHeight="1" x14ac:dyDescent="0.25">
      <c r="A9" s="35">
        <v>1</v>
      </c>
      <c r="B9" s="36" t="s">
        <v>73</v>
      </c>
      <c r="C9" s="36" t="s">
        <v>74</v>
      </c>
      <c r="D9" s="36" t="s">
        <v>75</v>
      </c>
      <c r="E9" s="36" t="s">
        <v>76</v>
      </c>
      <c r="F9" s="60">
        <v>4</v>
      </c>
      <c r="G9" s="60"/>
      <c r="H9" s="60" t="s">
        <v>77</v>
      </c>
      <c r="I9" s="61">
        <v>1970</v>
      </c>
      <c r="J9" s="62">
        <v>769.7</v>
      </c>
      <c r="K9" s="62">
        <v>721.1</v>
      </c>
      <c r="L9" s="62">
        <v>661.4</v>
      </c>
      <c r="M9" s="63">
        <v>33</v>
      </c>
      <c r="N9" s="45">
        <v>6471948</v>
      </c>
      <c r="O9" s="64">
        <v>0</v>
      </c>
      <c r="P9" s="64">
        <v>0</v>
      </c>
      <c r="Q9" s="64">
        <v>0</v>
      </c>
      <c r="R9" s="52">
        <f>N9</f>
        <v>6471948</v>
      </c>
      <c r="S9" s="64">
        <f t="shared" ref="S9:S19" si="0">N9/K9</f>
        <v>8975.1047011510182</v>
      </c>
      <c r="T9" s="65">
        <v>10931</v>
      </c>
      <c r="U9" s="66">
        <v>45291</v>
      </c>
    </row>
    <row r="10" spans="1:21" ht="14.25" customHeight="1" x14ac:dyDescent="0.25">
      <c r="A10" s="35">
        <v>2</v>
      </c>
      <c r="B10" s="36" t="s">
        <v>73</v>
      </c>
      <c r="C10" s="36" t="s">
        <v>74</v>
      </c>
      <c r="D10" s="36" t="s">
        <v>75</v>
      </c>
      <c r="E10" s="36" t="s">
        <v>76</v>
      </c>
      <c r="F10" s="60">
        <v>4</v>
      </c>
      <c r="G10" s="60"/>
      <c r="H10" s="67"/>
      <c r="I10" s="68">
        <v>1965</v>
      </c>
      <c r="J10" s="62">
        <v>656.6</v>
      </c>
      <c r="K10" s="62">
        <v>607.79999999999995</v>
      </c>
      <c r="L10" s="62">
        <v>484.5</v>
      </c>
      <c r="M10" s="63">
        <v>32</v>
      </c>
      <c r="N10" s="45">
        <v>291900</v>
      </c>
      <c r="O10" s="64">
        <v>0</v>
      </c>
      <c r="P10" s="64">
        <v>0</v>
      </c>
      <c r="Q10" s="64">
        <v>0</v>
      </c>
      <c r="R10" s="52">
        <f t="shared" ref="R10:R20" si="1">N10</f>
        <v>291900</v>
      </c>
      <c r="S10" s="64">
        <f t="shared" si="0"/>
        <v>480.25666337611062</v>
      </c>
      <c r="T10" s="65">
        <v>10931</v>
      </c>
      <c r="U10" s="66">
        <v>45291</v>
      </c>
    </row>
    <row r="11" spans="1:21" ht="13.5" customHeight="1" x14ac:dyDescent="0.25">
      <c r="A11" s="35">
        <v>3</v>
      </c>
      <c r="B11" s="36" t="s">
        <v>73</v>
      </c>
      <c r="C11" s="36" t="s">
        <v>74</v>
      </c>
      <c r="D11" s="36" t="s">
        <v>75</v>
      </c>
      <c r="E11" s="36" t="s">
        <v>76</v>
      </c>
      <c r="F11" s="60">
        <v>14</v>
      </c>
      <c r="G11" s="60"/>
      <c r="H11" s="67"/>
      <c r="I11" s="69">
        <v>1974</v>
      </c>
      <c r="J11" s="70">
        <v>839.7</v>
      </c>
      <c r="K11" s="62">
        <v>793.7</v>
      </c>
      <c r="L11" s="62">
        <v>652</v>
      </c>
      <c r="M11" s="63">
        <v>39</v>
      </c>
      <c r="N11" s="45">
        <v>5894246.4000000004</v>
      </c>
      <c r="O11" s="64">
        <v>0</v>
      </c>
      <c r="P11" s="64">
        <v>0</v>
      </c>
      <c r="Q11" s="64">
        <v>0</v>
      </c>
      <c r="R11" s="52">
        <v>5894246.4000000004</v>
      </c>
      <c r="S11" s="64">
        <f t="shared" si="0"/>
        <v>7426.2900340178912</v>
      </c>
      <c r="T11" s="65">
        <v>10931</v>
      </c>
      <c r="U11" s="66">
        <v>45291</v>
      </c>
    </row>
    <row r="12" spans="1:21" ht="15" customHeight="1" x14ac:dyDescent="0.25">
      <c r="A12" s="37">
        <v>4</v>
      </c>
      <c r="B12" s="38" t="s">
        <v>73</v>
      </c>
      <c r="C12" s="38" t="s">
        <v>74</v>
      </c>
      <c r="D12" s="38" t="s">
        <v>75</v>
      </c>
      <c r="E12" s="38" t="s">
        <v>78</v>
      </c>
      <c r="F12" s="71">
        <v>1</v>
      </c>
      <c r="G12" s="37"/>
      <c r="H12" s="39"/>
      <c r="I12" s="41">
        <v>1987</v>
      </c>
      <c r="J12" s="72">
        <v>2038</v>
      </c>
      <c r="K12" s="73">
        <v>1443.2</v>
      </c>
      <c r="L12" s="73">
        <v>1293</v>
      </c>
      <c r="M12" s="74">
        <v>63</v>
      </c>
      <c r="N12" s="45">
        <v>4700892</v>
      </c>
      <c r="O12" s="64">
        <v>0</v>
      </c>
      <c r="P12" s="64">
        <v>0</v>
      </c>
      <c r="Q12" s="64">
        <v>0</v>
      </c>
      <c r="R12" s="52">
        <f t="shared" si="1"/>
        <v>4700892</v>
      </c>
      <c r="S12" s="75">
        <f t="shared" si="0"/>
        <v>3257.269955654102</v>
      </c>
      <c r="T12" s="65">
        <v>10931</v>
      </c>
      <c r="U12" s="66">
        <v>45291</v>
      </c>
    </row>
    <row r="13" spans="1:21" ht="12" customHeight="1" x14ac:dyDescent="0.25">
      <c r="A13" s="39">
        <v>5</v>
      </c>
      <c r="B13" s="40" t="s">
        <v>73</v>
      </c>
      <c r="C13" s="40" t="s">
        <v>74</v>
      </c>
      <c r="D13" s="40" t="s">
        <v>75</v>
      </c>
      <c r="E13" s="40" t="s">
        <v>79</v>
      </c>
      <c r="F13" s="76">
        <v>4</v>
      </c>
      <c r="G13" s="39"/>
      <c r="H13" s="39"/>
      <c r="I13" s="77">
        <v>1991</v>
      </c>
      <c r="J13" s="72">
        <v>2054.6</v>
      </c>
      <c r="K13" s="73">
        <v>1461.2</v>
      </c>
      <c r="L13" s="73">
        <v>1410.5</v>
      </c>
      <c r="M13" s="74">
        <v>61</v>
      </c>
      <c r="N13" s="45">
        <v>4743060</v>
      </c>
      <c r="O13" s="64">
        <v>0</v>
      </c>
      <c r="P13" s="64">
        <v>0</v>
      </c>
      <c r="Q13" s="64">
        <v>0</v>
      </c>
      <c r="R13" s="52">
        <f t="shared" si="1"/>
        <v>4743060</v>
      </c>
      <c r="S13" s="78">
        <f t="shared" si="0"/>
        <v>3246.0032849712566</v>
      </c>
      <c r="T13" s="65">
        <v>10931</v>
      </c>
      <c r="U13" s="66">
        <v>45291</v>
      </c>
    </row>
    <row r="14" spans="1:21" ht="12.75" customHeight="1" x14ac:dyDescent="0.25">
      <c r="A14" s="39">
        <v>6</v>
      </c>
      <c r="B14" s="40" t="s">
        <v>73</v>
      </c>
      <c r="C14" s="40" t="s">
        <v>74</v>
      </c>
      <c r="D14" s="40" t="s">
        <v>75</v>
      </c>
      <c r="E14" s="41" t="s">
        <v>80</v>
      </c>
      <c r="F14" s="41">
        <v>15</v>
      </c>
      <c r="G14" s="39"/>
      <c r="H14" s="39"/>
      <c r="I14" s="79">
        <v>1984</v>
      </c>
      <c r="J14" s="80">
        <v>4525.3</v>
      </c>
      <c r="K14" s="80">
        <v>3392</v>
      </c>
      <c r="L14" s="80">
        <v>2765.2</v>
      </c>
      <c r="M14" s="81">
        <v>142</v>
      </c>
      <c r="N14" s="45">
        <v>834000</v>
      </c>
      <c r="O14" s="64">
        <v>0</v>
      </c>
      <c r="P14" s="64">
        <v>0</v>
      </c>
      <c r="Q14" s="64">
        <v>0</v>
      </c>
      <c r="R14" s="52">
        <f t="shared" si="1"/>
        <v>834000</v>
      </c>
      <c r="S14" s="82">
        <f t="shared" si="0"/>
        <v>245.87264150943398</v>
      </c>
      <c r="T14" s="65">
        <v>10931</v>
      </c>
      <c r="U14" s="66">
        <v>45291</v>
      </c>
    </row>
    <row r="15" spans="1:21" ht="12" customHeight="1" x14ac:dyDescent="0.25">
      <c r="A15" s="39">
        <v>7</v>
      </c>
      <c r="B15" s="40" t="s">
        <v>73</v>
      </c>
      <c r="C15" s="40" t="s">
        <v>74</v>
      </c>
      <c r="D15" s="40" t="s">
        <v>75</v>
      </c>
      <c r="E15" s="41" t="s">
        <v>80</v>
      </c>
      <c r="F15" s="41">
        <v>9</v>
      </c>
      <c r="G15" s="39"/>
      <c r="H15" s="39"/>
      <c r="I15" s="68">
        <v>1989</v>
      </c>
      <c r="J15" s="80">
        <v>4807</v>
      </c>
      <c r="K15" s="80">
        <v>3588.2</v>
      </c>
      <c r="L15" s="80">
        <v>3134.5</v>
      </c>
      <c r="M15" s="81">
        <v>157</v>
      </c>
      <c r="N15" s="45">
        <v>542100</v>
      </c>
      <c r="O15" s="64">
        <v>0</v>
      </c>
      <c r="P15" s="64">
        <v>0</v>
      </c>
      <c r="Q15" s="64">
        <v>0</v>
      </c>
      <c r="R15" s="52">
        <f t="shared" si="1"/>
        <v>542100</v>
      </c>
      <c r="S15" s="82">
        <f t="shared" si="0"/>
        <v>151.07853519870687</v>
      </c>
      <c r="T15" s="65">
        <v>10931</v>
      </c>
      <c r="U15" s="66">
        <v>45291</v>
      </c>
    </row>
    <row r="16" spans="1:21" ht="13.5" customHeight="1" x14ac:dyDescent="0.25">
      <c r="A16" s="39">
        <v>8</v>
      </c>
      <c r="B16" s="40" t="s">
        <v>73</v>
      </c>
      <c r="C16" s="40" t="s">
        <v>74</v>
      </c>
      <c r="D16" s="40" t="s">
        <v>75</v>
      </c>
      <c r="E16" s="41" t="s">
        <v>81</v>
      </c>
      <c r="F16" s="41">
        <v>20</v>
      </c>
      <c r="G16" s="39"/>
      <c r="H16" s="39"/>
      <c r="I16" s="68">
        <v>1989</v>
      </c>
      <c r="J16" s="80">
        <v>4056.7</v>
      </c>
      <c r="K16" s="80">
        <v>2975.2</v>
      </c>
      <c r="L16" s="80">
        <v>2939.6</v>
      </c>
      <c r="M16" s="81">
        <v>126</v>
      </c>
      <c r="N16" s="45">
        <v>361400</v>
      </c>
      <c r="O16" s="64">
        <v>0</v>
      </c>
      <c r="P16" s="64">
        <v>0</v>
      </c>
      <c r="Q16" s="64">
        <v>0</v>
      </c>
      <c r="R16" s="52">
        <f t="shared" si="1"/>
        <v>361400</v>
      </c>
      <c r="S16" s="82">
        <f t="shared" si="0"/>
        <v>121.47082549072331</v>
      </c>
      <c r="T16" s="65">
        <v>10931</v>
      </c>
      <c r="U16" s="66">
        <v>45291</v>
      </c>
    </row>
    <row r="17" spans="1:21" ht="12.75" customHeight="1" x14ac:dyDescent="0.25">
      <c r="A17" s="39">
        <v>9</v>
      </c>
      <c r="B17" s="40" t="s">
        <v>73</v>
      </c>
      <c r="C17" s="40" t="s">
        <v>74</v>
      </c>
      <c r="D17" s="40" t="s">
        <v>75</v>
      </c>
      <c r="E17" s="41" t="s">
        <v>81</v>
      </c>
      <c r="F17" s="41">
        <v>37</v>
      </c>
      <c r="G17" s="39"/>
      <c r="H17" s="39"/>
      <c r="I17" s="76">
        <v>1999</v>
      </c>
      <c r="J17" s="80">
        <v>4010.6</v>
      </c>
      <c r="K17" s="80">
        <v>2795.7</v>
      </c>
      <c r="L17" s="80">
        <v>2670.7</v>
      </c>
      <c r="M17" s="81">
        <v>105</v>
      </c>
      <c r="N17" s="45">
        <v>528200</v>
      </c>
      <c r="O17" s="64">
        <v>0</v>
      </c>
      <c r="P17" s="64">
        <v>0</v>
      </c>
      <c r="Q17" s="64">
        <v>0</v>
      </c>
      <c r="R17" s="52">
        <f t="shared" si="1"/>
        <v>528200</v>
      </c>
      <c r="S17" s="82">
        <f t="shared" si="0"/>
        <v>188.93300425653683</v>
      </c>
      <c r="T17" s="65">
        <v>10931</v>
      </c>
      <c r="U17" s="66">
        <v>45291</v>
      </c>
    </row>
    <row r="18" spans="1:21" ht="12" customHeight="1" x14ac:dyDescent="0.25">
      <c r="A18" s="37">
        <v>10</v>
      </c>
      <c r="B18" s="42" t="s">
        <v>73</v>
      </c>
      <c r="C18" s="42" t="s">
        <v>74</v>
      </c>
      <c r="D18" s="42" t="s">
        <v>75</v>
      </c>
      <c r="E18" s="43" t="s">
        <v>81</v>
      </c>
      <c r="F18" s="43">
        <v>7</v>
      </c>
      <c r="G18" s="37"/>
      <c r="H18" s="37"/>
      <c r="I18" s="83">
        <v>1992</v>
      </c>
      <c r="J18" s="84">
        <v>6207.2</v>
      </c>
      <c r="K18" s="84">
        <v>4426.3</v>
      </c>
      <c r="L18" s="84">
        <v>4390.6000000000004</v>
      </c>
      <c r="M18" s="85">
        <v>189</v>
      </c>
      <c r="N18" s="45">
        <v>667200</v>
      </c>
      <c r="O18" s="64">
        <v>0</v>
      </c>
      <c r="P18" s="64">
        <v>0</v>
      </c>
      <c r="Q18" s="64">
        <v>0</v>
      </c>
      <c r="R18" s="52">
        <f t="shared" si="1"/>
        <v>667200</v>
      </c>
      <c r="S18" s="82">
        <f t="shared" si="0"/>
        <v>150.73537717732643</v>
      </c>
      <c r="T18" s="65">
        <v>10931</v>
      </c>
      <c r="U18" s="66">
        <v>45291</v>
      </c>
    </row>
    <row r="19" spans="1:21" ht="12" customHeight="1" x14ac:dyDescent="0.25">
      <c r="A19" s="39">
        <v>11</v>
      </c>
      <c r="B19" s="40" t="s">
        <v>73</v>
      </c>
      <c r="C19" s="40" t="s">
        <v>74</v>
      </c>
      <c r="D19" s="40" t="s">
        <v>75</v>
      </c>
      <c r="E19" s="41" t="s">
        <v>80</v>
      </c>
      <c r="F19" s="41">
        <v>1</v>
      </c>
      <c r="G19" s="39"/>
      <c r="H19" s="39"/>
      <c r="I19" s="76">
        <v>1987</v>
      </c>
      <c r="J19" s="86">
        <v>4059</v>
      </c>
      <c r="K19" s="86">
        <v>2977</v>
      </c>
      <c r="L19" s="86">
        <v>2830.5</v>
      </c>
      <c r="M19" s="87">
        <v>134</v>
      </c>
      <c r="N19" s="45">
        <v>472600</v>
      </c>
      <c r="O19" s="64">
        <v>0</v>
      </c>
      <c r="P19" s="64">
        <v>0</v>
      </c>
      <c r="Q19" s="64">
        <v>0</v>
      </c>
      <c r="R19" s="52">
        <f t="shared" si="1"/>
        <v>472600</v>
      </c>
      <c r="S19" s="88">
        <f t="shared" si="0"/>
        <v>158.75041988579108</v>
      </c>
      <c r="T19" s="65">
        <v>10931</v>
      </c>
      <c r="U19" s="66">
        <v>45291</v>
      </c>
    </row>
    <row r="20" spans="1:21" ht="16.5" customHeight="1" x14ac:dyDescent="0.25">
      <c r="A20" s="111" t="s">
        <v>49</v>
      </c>
      <c r="B20" s="112"/>
      <c r="C20" s="112"/>
      <c r="D20" s="112"/>
      <c r="E20" s="112"/>
      <c r="F20" s="112"/>
      <c r="G20" s="112"/>
      <c r="H20" s="113"/>
      <c r="I20" s="34" t="s">
        <v>0</v>
      </c>
      <c r="J20" s="80">
        <f>SUM(J9:J19)</f>
        <v>34024.400000000001</v>
      </c>
      <c r="K20" s="80">
        <f>SUM(K9:K19)</f>
        <v>25181.4</v>
      </c>
      <c r="L20" s="80">
        <f>SUM(L9:L19)</f>
        <v>23232.5</v>
      </c>
      <c r="M20" s="81">
        <f>SUM(M9:M19)</f>
        <v>1081</v>
      </c>
      <c r="N20" s="45">
        <f>N9+N10+N11+N12+N13+N14+N15+N16+N17+N18+N19</f>
        <v>25507546.399999999</v>
      </c>
      <c r="O20" s="64">
        <v>0</v>
      </c>
      <c r="P20" s="64">
        <v>0</v>
      </c>
      <c r="Q20" s="64">
        <v>0</v>
      </c>
      <c r="R20" s="52">
        <f t="shared" si="1"/>
        <v>25507546.399999999</v>
      </c>
      <c r="S20" s="34" t="s">
        <v>0</v>
      </c>
      <c r="T20" s="34" t="s">
        <v>0</v>
      </c>
      <c r="U20" s="34" t="s">
        <v>0</v>
      </c>
    </row>
    <row r="21" spans="1:21" ht="12" customHeight="1" x14ac:dyDescent="0.25">
      <c r="A21" s="114" t="s">
        <v>52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1" ht="12.75" customHeight="1" x14ac:dyDescent="0.25">
      <c r="A22" s="91">
        <v>1</v>
      </c>
      <c r="B22" s="90" t="s">
        <v>73</v>
      </c>
      <c r="C22" s="90" t="s">
        <v>74</v>
      </c>
      <c r="D22" s="90" t="s">
        <v>75</v>
      </c>
      <c r="E22" s="90" t="s">
        <v>83</v>
      </c>
      <c r="F22" s="92">
        <v>9</v>
      </c>
      <c r="G22" s="92"/>
      <c r="H22" s="92"/>
      <c r="I22" s="93">
        <v>1995</v>
      </c>
      <c r="J22" s="80">
        <v>2990.3</v>
      </c>
      <c r="K22" s="80">
        <v>2384.1</v>
      </c>
      <c r="L22" s="82">
        <v>2080.11</v>
      </c>
      <c r="M22" s="81">
        <v>132</v>
      </c>
      <c r="N22" s="94">
        <v>8364480</v>
      </c>
      <c r="O22" s="82">
        <v>0</v>
      </c>
      <c r="P22" s="82">
        <v>0</v>
      </c>
      <c r="Q22" s="82">
        <v>0</v>
      </c>
      <c r="R22" s="94">
        <f>N22</f>
        <v>8364480</v>
      </c>
      <c r="S22" s="101">
        <f>N22/K22</f>
        <v>3508.4434377752614</v>
      </c>
      <c r="T22" s="95">
        <v>10931</v>
      </c>
      <c r="U22" s="96">
        <v>45657</v>
      </c>
    </row>
    <row r="23" spans="1:21" ht="12.75" customHeight="1" x14ac:dyDescent="0.25">
      <c r="A23" s="59">
        <v>2</v>
      </c>
      <c r="B23" s="25" t="s">
        <v>73</v>
      </c>
      <c r="C23" s="25" t="s">
        <v>74</v>
      </c>
      <c r="D23" s="25" t="s">
        <v>75</v>
      </c>
      <c r="E23" s="25" t="s">
        <v>84</v>
      </c>
      <c r="F23" s="51">
        <v>37</v>
      </c>
      <c r="G23" s="51"/>
      <c r="H23" s="53"/>
      <c r="I23" s="55">
        <v>1995</v>
      </c>
      <c r="J23" s="62">
        <v>3768.3</v>
      </c>
      <c r="K23" s="62">
        <v>2788.4</v>
      </c>
      <c r="L23" s="62">
        <v>2673.2</v>
      </c>
      <c r="M23" s="63">
        <v>110</v>
      </c>
      <c r="N23" s="58">
        <v>11017200</v>
      </c>
      <c r="O23" s="64">
        <v>0</v>
      </c>
      <c r="P23" s="64">
        <v>0</v>
      </c>
      <c r="Q23" s="64">
        <v>0</v>
      </c>
      <c r="R23" s="58">
        <f>N23</f>
        <v>11017200</v>
      </c>
      <c r="S23" s="97">
        <f>N23/K23</f>
        <v>3951.0830583847364</v>
      </c>
      <c r="T23" s="65">
        <v>10931</v>
      </c>
      <c r="U23" s="66">
        <v>45657</v>
      </c>
    </row>
    <row r="24" spans="1:21" ht="15" customHeight="1" x14ac:dyDescent="0.25">
      <c r="A24" s="111" t="s">
        <v>50</v>
      </c>
      <c r="B24" s="112"/>
      <c r="C24" s="112"/>
      <c r="D24" s="112"/>
      <c r="E24" s="112"/>
      <c r="F24" s="112"/>
      <c r="G24" s="112"/>
      <c r="H24" s="113"/>
      <c r="I24" s="34" t="s">
        <v>0</v>
      </c>
      <c r="J24" s="98">
        <v>6758.6</v>
      </c>
      <c r="K24" s="98">
        <v>5172.5</v>
      </c>
      <c r="L24" s="99">
        <v>4753.3100000000004</v>
      </c>
      <c r="M24" s="100">
        <v>242</v>
      </c>
      <c r="N24" s="99">
        <v>19381680</v>
      </c>
      <c r="O24" s="64">
        <v>0</v>
      </c>
      <c r="P24" s="64">
        <v>0</v>
      </c>
      <c r="Q24" s="64">
        <v>0</v>
      </c>
      <c r="R24" s="99">
        <v>19381680</v>
      </c>
      <c r="S24" s="107" t="s">
        <v>0</v>
      </c>
      <c r="T24" s="107" t="s">
        <v>0</v>
      </c>
      <c r="U24" s="107" t="s">
        <v>0</v>
      </c>
    </row>
    <row r="25" spans="1:21" x14ac:dyDescent="0.25">
      <c r="A25" s="114" t="s">
        <v>51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</row>
    <row r="26" spans="1:21" ht="12.75" customHeight="1" x14ac:dyDescent="0.25">
      <c r="A26" s="33">
        <v>1</v>
      </c>
      <c r="B26" s="33"/>
      <c r="C26" s="33"/>
      <c r="D26" s="33"/>
      <c r="E26" s="33"/>
      <c r="F26" s="33"/>
      <c r="G26" s="33"/>
      <c r="H26" s="8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5" customHeight="1" x14ac:dyDescent="0.25">
      <c r="A27" s="108" t="s">
        <v>54</v>
      </c>
      <c r="B27" s="109"/>
      <c r="C27" s="109"/>
      <c r="D27" s="109"/>
      <c r="E27" s="109"/>
      <c r="F27" s="109"/>
      <c r="G27" s="109"/>
      <c r="H27" s="110"/>
      <c r="I27" s="34" t="s">
        <v>0</v>
      </c>
      <c r="J27" s="34"/>
      <c r="K27" s="34"/>
      <c r="L27" s="34"/>
      <c r="M27" s="34"/>
      <c r="N27" s="34"/>
      <c r="O27" s="34"/>
      <c r="P27" s="34"/>
      <c r="Q27" s="34"/>
      <c r="R27" s="34"/>
      <c r="S27" s="34" t="s">
        <v>0</v>
      </c>
      <c r="T27" s="34" t="s">
        <v>0</v>
      </c>
      <c r="U27" s="34" t="s">
        <v>0</v>
      </c>
    </row>
    <row r="28" spans="1:21" x14ac:dyDescent="0.25">
      <c r="A28" s="118" t="s">
        <v>38</v>
      </c>
      <c r="B28" s="118"/>
      <c r="C28" s="118"/>
      <c r="D28" s="118"/>
      <c r="E28" s="118"/>
      <c r="F28" s="118"/>
      <c r="G28" s="118"/>
      <c r="H28" s="118"/>
      <c r="I28" s="118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47.25" customHeight="1" x14ac:dyDescent="0.25">
      <c r="A29" s="117" t="s">
        <v>55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</sheetData>
  <mergeCells count="31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8:U8"/>
    <mergeCell ref="A20:H20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27:H27"/>
    <mergeCell ref="A24:H24"/>
    <mergeCell ref="A21:U21"/>
    <mergeCell ref="A25:U25"/>
    <mergeCell ref="A29:U29"/>
    <mergeCell ref="A28:I28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E29"/>
  <sheetViews>
    <sheetView tabSelected="1" view="pageBreakPreview" topLeftCell="A4" zoomScaleSheetLayoutView="100" workbookViewId="0">
      <selection activeCell="K16" sqref="K16"/>
    </sheetView>
  </sheetViews>
  <sheetFormatPr defaultRowHeight="15" x14ac:dyDescent="0.25"/>
  <cols>
    <col min="1" max="1" width="5.28515625" customWidth="1"/>
    <col min="2" max="2" width="8.140625" style="7" customWidth="1"/>
    <col min="3" max="3" width="12.85546875" customWidth="1"/>
    <col min="4" max="4" width="6.140625" customWidth="1"/>
    <col min="5" max="5" width="21.140625" customWidth="1"/>
    <col min="6" max="8" width="4" customWidth="1"/>
    <col min="9" max="9" width="16.85546875" customWidth="1"/>
    <col min="10" max="10" width="8" customWidth="1"/>
    <col min="11" max="11" width="7.85546875" customWidth="1"/>
    <col min="12" max="13" width="6.5703125" customWidth="1"/>
    <col min="14" max="15" width="6" customWidth="1"/>
    <col min="16" max="16" width="3.140625" customWidth="1"/>
    <col min="17" max="17" width="7.85546875" customWidth="1"/>
    <col min="18" max="18" width="8.7109375" customWidth="1"/>
    <col min="19" max="19" width="15.85546875" customWidth="1"/>
    <col min="20" max="21" width="7.85546875" customWidth="1"/>
    <col min="22" max="22" width="10.28515625" customWidth="1"/>
    <col min="23" max="23" width="15" customWidth="1"/>
    <col min="24" max="25" width="5" customWidth="1"/>
    <col min="26" max="26" width="10.42578125" customWidth="1"/>
    <col min="27" max="27" width="6.85546875" customWidth="1"/>
    <col min="28" max="28" width="6.28515625" customWidth="1"/>
    <col min="29" max="29" width="17.5703125" customWidth="1"/>
    <col min="30" max="30" width="20.28515625" customWidth="1"/>
    <col min="31" max="31" width="9.7109375" customWidth="1"/>
  </cols>
  <sheetData>
    <row r="1" spans="1:31" ht="43.5" customHeight="1" x14ac:dyDescent="0.25">
      <c r="N1" s="144" t="s">
        <v>86</v>
      </c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</row>
    <row r="2" spans="1:31" ht="43.5" customHeight="1" x14ac:dyDescent="0.25">
      <c r="A2" s="145" t="s">
        <v>69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</row>
    <row r="3" spans="1:31" ht="36.75" customHeight="1" x14ac:dyDescent="0.25">
      <c r="A3" s="142" t="s">
        <v>21</v>
      </c>
      <c r="B3" s="146" t="s">
        <v>37</v>
      </c>
      <c r="C3" s="146"/>
      <c r="D3" s="146"/>
      <c r="E3" s="146"/>
      <c r="F3" s="146"/>
      <c r="G3" s="146"/>
      <c r="H3" s="146"/>
      <c r="I3" s="142" t="s">
        <v>44</v>
      </c>
      <c r="J3" s="142" t="s">
        <v>29</v>
      </c>
      <c r="K3" s="142"/>
      <c r="L3" s="142"/>
      <c r="M3" s="142"/>
      <c r="N3" s="142"/>
      <c r="O3" s="142"/>
      <c r="P3" s="140" t="s">
        <v>64</v>
      </c>
      <c r="Q3" s="140"/>
      <c r="R3" s="140" t="s">
        <v>30</v>
      </c>
      <c r="S3" s="140"/>
      <c r="T3" s="142" t="s">
        <v>72</v>
      </c>
      <c r="U3" s="142"/>
      <c r="V3" s="142"/>
      <c r="W3" s="142"/>
      <c r="X3" s="140" t="s">
        <v>32</v>
      </c>
      <c r="Y3" s="140"/>
      <c r="Z3" s="140" t="s">
        <v>71</v>
      </c>
      <c r="AA3" s="140" t="s">
        <v>33</v>
      </c>
      <c r="AB3" s="140"/>
      <c r="AC3" s="140" t="s">
        <v>65</v>
      </c>
      <c r="AD3" s="140" t="s">
        <v>66</v>
      </c>
      <c r="AE3" s="140" t="s">
        <v>57</v>
      </c>
    </row>
    <row r="4" spans="1:31" ht="20.25" customHeight="1" x14ac:dyDescent="0.25">
      <c r="A4" s="142"/>
      <c r="B4" s="141" t="s">
        <v>24</v>
      </c>
      <c r="C4" s="141" t="s">
        <v>36</v>
      </c>
      <c r="D4" s="141" t="s">
        <v>34</v>
      </c>
      <c r="E4" s="141" t="s">
        <v>25</v>
      </c>
      <c r="F4" s="141" t="s">
        <v>26</v>
      </c>
      <c r="G4" s="141" t="s">
        <v>27</v>
      </c>
      <c r="H4" s="141" t="s">
        <v>28</v>
      </c>
      <c r="I4" s="142"/>
      <c r="J4" s="142" t="s">
        <v>70</v>
      </c>
      <c r="K4" s="142"/>
      <c r="L4" s="140" t="s">
        <v>60</v>
      </c>
      <c r="M4" s="140" t="s">
        <v>61</v>
      </c>
      <c r="N4" s="140" t="s">
        <v>62</v>
      </c>
      <c r="O4" s="140" t="s">
        <v>63</v>
      </c>
      <c r="P4" s="140"/>
      <c r="Q4" s="140"/>
      <c r="R4" s="140"/>
      <c r="S4" s="140"/>
      <c r="T4" s="142"/>
      <c r="U4" s="142"/>
      <c r="V4" s="142"/>
      <c r="W4" s="142"/>
      <c r="X4" s="140"/>
      <c r="Y4" s="140"/>
      <c r="Z4" s="140"/>
      <c r="AA4" s="140"/>
      <c r="AB4" s="140"/>
      <c r="AC4" s="140"/>
      <c r="AD4" s="140"/>
      <c r="AE4" s="140"/>
    </row>
    <row r="5" spans="1:31" ht="182.25" customHeight="1" x14ac:dyDescent="0.25">
      <c r="A5" s="142"/>
      <c r="B5" s="141"/>
      <c r="C5" s="141"/>
      <c r="D5" s="141"/>
      <c r="E5" s="141"/>
      <c r="F5" s="141"/>
      <c r="G5" s="141"/>
      <c r="H5" s="141"/>
      <c r="I5" s="142"/>
      <c r="J5" s="104" t="s">
        <v>58</v>
      </c>
      <c r="K5" s="104" t="s">
        <v>59</v>
      </c>
      <c r="L5" s="140"/>
      <c r="M5" s="140"/>
      <c r="N5" s="140"/>
      <c r="O5" s="140"/>
      <c r="P5" s="140"/>
      <c r="Q5" s="140"/>
      <c r="R5" s="140"/>
      <c r="S5" s="140"/>
      <c r="T5" s="140" t="s">
        <v>31</v>
      </c>
      <c r="U5" s="140"/>
      <c r="V5" s="140" t="s">
        <v>39</v>
      </c>
      <c r="W5" s="140"/>
      <c r="X5" s="140"/>
      <c r="Y5" s="140"/>
      <c r="Z5" s="140"/>
      <c r="AA5" s="140"/>
      <c r="AB5" s="140"/>
      <c r="AC5" s="140"/>
      <c r="AD5" s="140"/>
      <c r="AE5" s="140"/>
    </row>
    <row r="6" spans="1:31" ht="18.75" customHeight="1" x14ac:dyDescent="0.25">
      <c r="A6" s="142"/>
      <c r="B6" s="141"/>
      <c r="C6" s="141"/>
      <c r="D6" s="141"/>
      <c r="E6" s="141"/>
      <c r="F6" s="141"/>
      <c r="G6" s="141"/>
      <c r="H6" s="141"/>
      <c r="I6" s="105" t="s">
        <v>67</v>
      </c>
      <c r="J6" s="105" t="s">
        <v>67</v>
      </c>
      <c r="K6" s="105" t="s">
        <v>67</v>
      </c>
      <c r="L6" s="105" t="s">
        <v>67</v>
      </c>
      <c r="M6" s="105" t="s">
        <v>67</v>
      </c>
      <c r="N6" s="105" t="s">
        <v>67</v>
      </c>
      <c r="O6" s="105" t="s">
        <v>67</v>
      </c>
      <c r="P6" s="11" t="s">
        <v>20</v>
      </c>
      <c r="Q6" s="105" t="s">
        <v>67</v>
      </c>
      <c r="R6" s="11" t="s">
        <v>19</v>
      </c>
      <c r="S6" s="105" t="s">
        <v>67</v>
      </c>
      <c r="T6" s="11" t="s">
        <v>19</v>
      </c>
      <c r="U6" s="105" t="s">
        <v>67</v>
      </c>
      <c r="V6" s="11" t="s">
        <v>19</v>
      </c>
      <c r="W6" s="105" t="s">
        <v>67</v>
      </c>
      <c r="X6" s="11" t="s">
        <v>19</v>
      </c>
      <c r="Y6" s="105" t="s">
        <v>67</v>
      </c>
      <c r="Z6" s="105" t="s">
        <v>67</v>
      </c>
      <c r="AA6" s="11" t="s">
        <v>18</v>
      </c>
      <c r="AB6" s="105" t="s">
        <v>67</v>
      </c>
      <c r="AC6" s="105" t="s">
        <v>67</v>
      </c>
      <c r="AD6" s="105" t="s">
        <v>67</v>
      </c>
      <c r="AE6" s="105" t="s">
        <v>67</v>
      </c>
    </row>
    <row r="7" spans="1:3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</row>
    <row r="8" spans="1:31" x14ac:dyDescent="0.25">
      <c r="A8" s="134" t="s">
        <v>53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</row>
    <row r="9" spans="1:31" ht="18" customHeight="1" x14ac:dyDescent="0.25">
      <c r="A9" s="24">
        <v>1</v>
      </c>
      <c r="B9" s="25" t="s">
        <v>73</v>
      </c>
      <c r="C9" s="25" t="s">
        <v>74</v>
      </c>
      <c r="D9" s="25" t="s">
        <v>75</v>
      </c>
      <c r="E9" s="25" t="s">
        <v>76</v>
      </c>
      <c r="F9" s="51">
        <v>4</v>
      </c>
      <c r="G9" s="51"/>
      <c r="H9" s="51" t="s">
        <v>77</v>
      </c>
      <c r="I9" s="52">
        <v>6471948</v>
      </c>
      <c r="J9" s="46"/>
      <c r="K9" s="46"/>
      <c r="L9" s="46"/>
      <c r="M9" s="46"/>
      <c r="N9" s="46"/>
      <c r="O9" s="46"/>
      <c r="P9" s="46"/>
      <c r="Q9" s="46"/>
      <c r="R9" s="46">
        <v>594</v>
      </c>
      <c r="S9" s="49">
        <v>6261948</v>
      </c>
      <c r="T9" s="46"/>
      <c r="U9" s="46"/>
      <c r="V9" s="46"/>
      <c r="W9" s="46"/>
      <c r="X9" s="46"/>
      <c r="Y9" s="46"/>
      <c r="Z9" s="46"/>
      <c r="AA9" s="46"/>
      <c r="AB9" s="46"/>
      <c r="AC9" s="49">
        <v>210000</v>
      </c>
      <c r="AD9" s="46"/>
      <c r="AE9" s="46"/>
    </row>
    <row r="10" spans="1:31" ht="15" customHeight="1" x14ac:dyDescent="0.25">
      <c r="A10" s="24">
        <v>2</v>
      </c>
      <c r="B10" s="25" t="s">
        <v>73</v>
      </c>
      <c r="C10" s="25" t="s">
        <v>74</v>
      </c>
      <c r="D10" s="25" t="s">
        <v>75</v>
      </c>
      <c r="E10" s="25" t="s">
        <v>76</v>
      </c>
      <c r="F10" s="51">
        <v>4</v>
      </c>
      <c r="G10" s="51"/>
      <c r="H10" s="53"/>
      <c r="I10" s="52">
        <v>291900</v>
      </c>
      <c r="J10" s="46"/>
      <c r="K10" s="46"/>
      <c r="L10" s="46"/>
      <c r="M10" s="46"/>
      <c r="N10" s="46"/>
      <c r="O10" s="46"/>
      <c r="P10" s="46"/>
      <c r="Q10" s="46"/>
      <c r="R10" s="46"/>
      <c r="S10" s="49"/>
      <c r="T10" s="46"/>
      <c r="U10" s="46"/>
      <c r="V10" s="49">
        <v>105</v>
      </c>
      <c r="W10" s="49">
        <v>291900</v>
      </c>
      <c r="X10" s="46"/>
      <c r="Y10" s="46"/>
      <c r="Z10" s="46"/>
      <c r="AA10" s="46"/>
      <c r="AB10" s="46"/>
      <c r="AC10" s="49"/>
      <c r="AD10" s="46"/>
      <c r="AE10" s="46"/>
    </row>
    <row r="11" spans="1:31" ht="15" customHeight="1" x14ac:dyDescent="0.25">
      <c r="A11" s="24">
        <v>3</v>
      </c>
      <c r="B11" s="25" t="s">
        <v>73</v>
      </c>
      <c r="C11" s="25" t="s">
        <v>74</v>
      </c>
      <c r="D11" s="25" t="s">
        <v>75</v>
      </c>
      <c r="E11" s="25" t="s">
        <v>76</v>
      </c>
      <c r="F11" s="51">
        <v>14</v>
      </c>
      <c r="G11" s="51"/>
      <c r="H11" s="53"/>
      <c r="I11" s="52">
        <v>5894246.4000000004</v>
      </c>
      <c r="J11" s="46"/>
      <c r="K11" s="46"/>
      <c r="L11" s="46"/>
      <c r="M11" s="46"/>
      <c r="N11" s="46"/>
      <c r="O11" s="46"/>
      <c r="P11" s="46"/>
      <c r="Q11" s="46"/>
      <c r="R11" s="49">
        <v>539.20000000000005</v>
      </c>
      <c r="S11" s="49">
        <v>5684246.4000000004</v>
      </c>
      <c r="T11" s="46"/>
      <c r="U11" s="46"/>
      <c r="V11" s="49"/>
      <c r="W11" s="49"/>
      <c r="X11" s="46"/>
      <c r="Y11" s="46"/>
      <c r="Z11" s="46"/>
      <c r="AA11" s="46"/>
      <c r="AB11" s="46"/>
      <c r="AC11" s="49">
        <v>210000</v>
      </c>
      <c r="AD11" s="46"/>
      <c r="AE11" s="46"/>
    </row>
    <row r="12" spans="1:31" ht="15.75" customHeight="1" x14ac:dyDescent="0.25">
      <c r="A12" s="28">
        <v>4</v>
      </c>
      <c r="B12" s="25" t="s">
        <v>73</v>
      </c>
      <c r="C12" s="27" t="s">
        <v>74</v>
      </c>
      <c r="D12" s="27" t="s">
        <v>75</v>
      </c>
      <c r="E12" s="27" t="s">
        <v>78</v>
      </c>
      <c r="F12" s="54">
        <v>1</v>
      </c>
      <c r="G12" s="28"/>
      <c r="H12" s="28"/>
      <c r="I12" s="52">
        <v>4700892</v>
      </c>
      <c r="J12" s="46"/>
      <c r="K12" s="46"/>
      <c r="L12" s="46"/>
      <c r="M12" s="46"/>
      <c r="N12" s="46"/>
      <c r="O12" s="46"/>
      <c r="P12" s="46"/>
      <c r="Q12" s="46"/>
      <c r="R12" s="49">
        <v>426</v>
      </c>
      <c r="S12" s="49">
        <v>4490892</v>
      </c>
      <c r="T12" s="46"/>
      <c r="U12" s="46"/>
      <c r="V12" s="49"/>
      <c r="W12" s="49"/>
      <c r="X12" s="46"/>
      <c r="Y12" s="46"/>
      <c r="Z12" s="46"/>
      <c r="AA12" s="46"/>
      <c r="AB12" s="46"/>
      <c r="AC12" s="49">
        <v>210000</v>
      </c>
      <c r="AD12" s="46"/>
      <c r="AE12" s="46"/>
    </row>
    <row r="13" spans="1:31" ht="16.5" customHeight="1" x14ac:dyDescent="0.25">
      <c r="A13" s="28">
        <v>5</v>
      </c>
      <c r="B13" s="47" t="s">
        <v>73</v>
      </c>
      <c r="C13" s="29" t="s">
        <v>74</v>
      </c>
      <c r="D13" s="29" t="s">
        <v>75</v>
      </c>
      <c r="E13" s="29" t="s">
        <v>79</v>
      </c>
      <c r="F13" s="55">
        <v>4</v>
      </c>
      <c r="G13" s="28"/>
      <c r="H13" s="28"/>
      <c r="I13" s="52">
        <v>4743060</v>
      </c>
      <c r="J13" s="46"/>
      <c r="K13" s="46"/>
      <c r="L13" s="46"/>
      <c r="M13" s="46"/>
      <c r="N13" s="46"/>
      <c r="O13" s="46"/>
      <c r="P13" s="46"/>
      <c r="Q13" s="46"/>
      <c r="R13" s="49">
        <v>430</v>
      </c>
      <c r="S13" s="49">
        <v>4533060</v>
      </c>
      <c r="T13" s="46"/>
      <c r="U13" s="46"/>
      <c r="V13" s="49"/>
      <c r="W13" s="49"/>
      <c r="X13" s="46"/>
      <c r="Y13" s="46"/>
      <c r="Z13" s="46"/>
      <c r="AA13" s="46"/>
      <c r="AB13" s="46"/>
      <c r="AC13" s="49">
        <v>210000</v>
      </c>
      <c r="AD13" s="46"/>
      <c r="AE13" s="46"/>
    </row>
    <row r="14" spans="1:31" ht="13.5" customHeight="1" x14ac:dyDescent="0.25">
      <c r="A14" s="26">
        <v>6</v>
      </c>
      <c r="B14" s="30" t="s">
        <v>73</v>
      </c>
      <c r="C14" s="30" t="s">
        <v>74</v>
      </c>
      <c r="D14" s="30" t="s">
        <v>75</v>
      </c>
      <c r="E14" s="31" t="s">
        <v>80</v>
      </c>
      <c r="F14" s="31">
        <v>15</v>
      </c>
      <c r="G14" s="26"/>
      <c r="H14" s="26"/>
      <c r="I14" s="52">
        <v>834000</v>
      </c>
      <c r="J14" s="46"/>
      <c r="K14" s="46"/>
      <c r="L14" s="46"/>
      <c r="M14" s="46"/>
      <c r="N14" s="46"/>
      <c r="O14" s="46"/>
      <c r="P14" s="46"/>
      <c r="Q14" s="46"/>
      <c r="R14" s="46"/>
      <c r="S14" s="49"/>
      <c r="T14" s="46"/>
      <c r="U14" s="46"/>
      <c r="V14" s="49">
        <v>300</v>
      </c>
      <c r="W14" s="49">
        <v>834000</v>
      </c>
      <c r="X14" s="46"/>
      <c r="Y14" s="46"/>
      <c r="Z14" s="46"/>
      <c r="AA14" s="46"/>
      <c r="AB14" s="46"/>
      <c r="AC14" s="49"/>
      <c r="AD14" s="46"/>
      <c r="AE14" s="46"/>
    </row>
    <row r="15" spans="1:31" ht="18" customHeight="1" x14ac:dyDescent="0.25">
      <c r="A15" s="28">
        <v>7</v>
      </c>
      <c r="B15" s="30" t="s">
        <v>73</v>
      </c>
      <c r="C15" s="30" t="s">
        <v>74</v>
      </c>
      <c r="D15" s="30" t="s">
        <v>75</v>
      </c>
      <c r="E15" s="31" t="s">
        <v>80</v>
      </c>
      <c r="F15" s="31">
        <v>9</v>
      </c>
      <c r="G15" s="26"/>
      <c r="H15" s="26"/>
      <c r="I15" s="52">
        <v>542100</v>
      </c>
      <c r="J15" s="46"/>
      <c r="K15" s="46"/>
      <c r="L15" s="46"/>
      <c r="M15" s="46"/>
      <c r="N15" s="46"/>
      <c r="O15" s="46"/>
      <c r="P15" s="46"/>
      <c r="Q15" s="46"/>
      <c r="R15" s="46"/>
      <c r="S15" s="49"/>
      <c r="T15" s="46"/>
      <c r="U15" s="46"/>
      <c r="V15" s="49">
        <v>195</v>
      </c>
      <c r="W15" s="49">
        <v>542100</v>
      </c>
      <c r="X15" s="46"/>
      <c r="Y15" s="46"/>
      <c r="Z15" s="46"/>
      <c r="AA15" s="46"/>
      <c r="AB15" s="46"/>
      <c r="AC15" s="49"/>
      <c r="AD15" s="46"/>
      <c r="AE15" s="46"/>
    </row>
    <row r="16" spans="1:31" ht="16.5" customHeight="1" x14ac:dyDescent="0.25">
      <c r="A16" s="28">
        <v>8</v>
      </c>
      <c r="B16" s="30" t="s">
        <v>73</v>
      </c>
      <c r="C16" s="30" t="s">
        <v>74</v>
      </c>
      <c r="D16" s="30" t="s">
        <v>75</v>
      </c>
      <c r="E16" s="31" t="s">
        <v>81</v>
      </c>
      <c r="F16" s="31">
        <v>20</v>
      </c>
      <c r="G16" s="26"/>
      <c r="H16" s="26"/>
      <c r="I16" s="52">
        <v>361400</v>
      </c>
      <c r="J16" s="46"/>
      <c r="K16" s="46"/>
      <c r="L16" s="46"/>
      <c r="M16" s="46"/>
      <c r="N16" s="46"/>
      <c r="O16" s="46"/>
      <c r="P16" s="46"/>
      <c r="Q16" s="46"/>
      <c r="R16" s="46"/>
      <c r="S16" s="49"/>
      <c r="T16" s="46"/>
      <c r="U16" s="46"/>
      <c r="V16" s="49">
        <v>130</v>
      </c>
      <c r="W16" s="49">
        <v>361400</v>
      </c>
      <c r="X16" s="46"/>
      <c r="Y16" s="46"/>
      <c r="Z16" s="46"/>
      <c r="AA16" s="46"/>
      <c r="AB16" s="46"/>
      <c r="AC16" s="49"/>
      <c r="AD16" s="46"/>
      <c r="AE16" s="46"/>
    </row>
    <row r="17" spans="1:31" ht="16.5" customHeight="1" x14ac:dyDescent="0.25">
      <c r="A17" s="28">
        <v>9</v>
      </c>
      <c r="B17" s="30" t="s">
        <v>73</v>
      </c>
      <c r="C17" s="30" t="s">
        <v>74</v>
      </c>
      <c r="D17" s="30" t="s">
        <v>82</v>
      </c>
      <c r="E17" s="31" t="s">
        <v>81</v>
      </c>
      <c r="F17" s="31">
        <v>37</v>
      </c>
      <c r="G17" s="26"/>
      <c r="H17" s="26"/>
      <c r="I17" s="52">
        <v>528200</v>
      </c>
      <c r="J17" s="46"/>
      <c r="K17" s="46"/>
      <c r="L17" s="46"/>
      <c r="M17" s="46"/>
      <c r="N17" s="46"/>
      <c r="O17" s="46"/>
      <c r="P17" s="46"/>
      <c r="Q17" s="46"/>
      <c r="R17" s="46"/>
      <c r="S17" s="49"/>
      <c r="T17" s="46"/>
      <c r="U17" s="46"/>
      <c r="V17" s="49">
        <v>190</v>
      </c>
      <c r="W17" s="49">
        <v>528200</v>
      </c>
      <c r="X17" s="46"/>
      <c r="Y17" s="46"/>
      <c r="Z17" s="46"/>
      <c r="AA17" s="46"/>
      <c r="AB17" s="46"/>
      <c r="AC17" s="49"/>
      <c r="AD17" s="46"/>
      <c r="AE17" s="46"/>
    </row>
    <row r="18" spans="1:31" ht="18.75" customHeight="1" x14ac:dyDescent="0.25">
      <c r="A18" s="28">
        <v>10</v>
      </c>
      <c r="B18" s="30" t="s">
        <v>73</v>
      </c>
      <c r="C18" s="30" t="s">
        <v>74</v>
      </c>
      <c r="D18" s="30" t="s">
        <v>75</v>
      </c>
      <c r="E18" s="31" t="s">
        <v>81</v>
      </c>
      <c r="F18" s="31">
        <v>7</v>
      </c>
      <c r="G18" s="26"/>
      <c r="H18" s="26"/>
      <c r="I18" s="52">
        <v>667200</v>
      </c>
      <c r="J18" s="46"/>
      <c r="K18" s="46"/>
      <c r="L18" s="46"/>
      <c r="M18" s="46"/>
      <c r="N18" s="46"/>
      <c r="O18" s="46"/>
      <c r="P18" s="46"/>
      <c r="Q18" s="46"/>
      <c r="R18" s="46"/>
      <c r="S18" s="49"/>
      <c r="T18" s="46"/>
      <c r="U18" s="46"/>
      <c r="V18" s="49">
        <v>240</v>
      </c>
      <c r="W18" s="49">
        <v>667200</v>
      </c>
      <c r="X18" s="46"/>
      <c r="Y18" s="46"/>
      <c r="Z18" s="46"/>
      <c r="AA18" s="46"/>
      <c r="AB18" s="46"/>
      <c r="AC18" s="49"/>
      <c r="AD18" s="46"/>
      <c r="AE18" s="56"/>
    </row>
    <row r="19" spans="1:31" ht="16.5" customHeight="1" x14ac:dyDescent="0.25">
      <c r="A19" s="48">
        <v>11</v>
      </c>
      <c r="B19" s="30" t="s">
        <v>73</v>
      </c>
      <c r="C19" s="30" t="s">
        <v>74</v>
      </c>
      <c r="D19" s="30" t="s">
        <v>75</v>
      </c>
      <c r="E19" s="31" t="s">
        <v>80</v>
      </c>
      <c r="F19" s="31">
        <v>1</v>
      </c>
      <c r="G19" s="26"/>
      <c r="H19" s="26"/>
      <c r="I19" s="52">
        <v>472600</v>
      </c>
      <c r="J19" s="46"/>
      <c r="K19" s="46"/>
      <c r="L19" s="46"/>
      <c r="M19" s="46"/>
      <c r="N19" s="46"/>
      <c r="O19" s="46"/>
      <c r="P19" s="46"/>
      <c r="Q19" s="46"/>
      <c r="R19" s="46"/>
      <c r="S19" s="49"/>
      <c r="T19" s="46"/>
      <c r="U19" s="46"/>
      <c r="V19" s="49">
        <v>170</v>
      </c>
      <c r="W19" s="49">
        <v>472600</v>
      </c>
      <c r="X19" s="46"/>
      <c r="Y19" s="46"/>
      <c r="Z19" s="46"/>
      <c r="AA19" s="46"/>
      <c r="AB19" s="46"/>
      <c r="AC19" s="49"/>
      <c r="AD19" s="46"/>
      <c r="AE19" s="56"/>
    </row>
    <row r="20" spans="1:31" ht="19.5" customHeight="1" x14ac:dyDescent="0.25">
      <c r="A20" s="137" t="s">
        <v>49</v>
      </c>
      <c r="B20" s="138"/>
      <c r="C20" s="138"/>
      <c r="D20" s="138"/>
      <c r="E20" s="138"/>
      <c r="F20" s="138"/>
      <c r="G20" s="138"/>
      <c r="H20" s="139"/>
      <c r="I20" s="57">
        <f>I9+I10+I11+I12+I13+I14+I15+I16+I17+I18+I19</f>
        <v>25507546.399999999</v>
      </c>
      <c r="J20" s="46"/>
      <c r="K20" s="46"/>
      <c r="L20" s="46"/>
      <c r="M20" s="46"/>
      <c r="N20" s="46"/>
      <c r="O20" s="46"/>
      <c r="P20" s="46"/>
      <c r="Q20" s="46"/>
      <c r="R20" s="46"/>
      <c r="S20" s="49">
        <f>S9+S11+S12+S13</f>
        <v>20970146.399999999</v>
      </c>
      <c r="T20" s="46"/>
      <c r="U20" s="46"/>
      <c r="V20" s="49">
        <f>V10+V14+V15+V16+V17+V18+V19</f>
        <v>1330</v>
      </c>
      <c r="W20" s="49">
        <f>W10+W14+W15+W16+W17+W18+W19</f>
        <v>3697400</v>
      </c>
      <c r="X20" s="46"/>
      <c r="Y20" s="46"/>
      <c r="Z20" s="46"/>
      <c r="AA20" s="46"/>
      <c r="AB20" s="46"/>
      <c r="AC20" s="49">
        <f>AC9+AC10+AC11+AC12+AC13</f>
        <v>840000</v>
      </c>
      <c r="AD20" s="46"/>
      <c r="AE20" s="56"/>
    </row>
    <row r="21" spans="1:31" x14ac:dyDescent="0.25">
      <c r="A21" s="134" t="s">
        <v>52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6"/>
    </row>
    <row r="22" spans="1:31" x14ac:dyDescent="0.25">
      <c r="A22" s="89">
        <v>1</v>
      </c>
      <c r="B22" s="90" t="s">
        <v>73</v>
      </c>
      <c r="C22" s="90" t="s">
        <v>74</v>
      </c>
      <c r="D22" s="90" t="s">
        <v>75</v>
      </c>
      <c r="E22" s="25" t="s">
        <v>83</v>
      </c>
      <c r="F22" s="51">
        <v>9</v>
      </c>
      <c r="G22" s="51"/>
      <c r="H22" s="51"/>
      <c r="I22" s="58">
        <f>S22+AC22</f>
        <v>8364480</v>
      </c>
      <c r="J22" s="46"/>
      <c r="K22" s="46"/>
      <c r="L22" s="46"/>
      <c r="M22" s="46"/>
      <c r="N22" s="46"/>
      <c r="O22" s="46"/>
      <c r="P22" s="46"/>
      <c r="Q22" s="46"/>
      <c r="R22" s="52">
        <v>640</v>
      </c>
      <c r="S22" s="58">
        <f>R22*12632</f>
        <v>8084480</v>
      </c>
      <c r="T22" s="46"/>
      <c r="U22" s="46"/>
      <c r="V22" s="46"/>
      <c r="W22" s="46"/>
      <c r="X22" s="46"/>
      <c r="Y22" s="46"/>
      <c r="Z22" s="46"/>
      <c r="AA22" s="46"/>
      <c r="AB22" s="46"/>
      <c r="AC22" s="46">
        <v>280000</v>
      </c>
      <c r="AD22" s="46"/>
      <c r="AE22" s="46"/>
    </row>
    <row r="23" spans="1:31" x14ac:dyDescent="0.25">
      <c r="A23" s="106">
        <v>2</v>
      </c>
      <c r="B23" s="25" t="s">
        <v>73</v>
      </c>
      <c r="C23" s="25" t="s">
        <v>74</v>
      </c>
      <c r="D23" s="25" t="s">
        <v>75</v>
      </c>
      <c r="E23" s="25" t="s">
        <v>84</v>
      </c>
      <c r="F23" s="51">
        <v>37</v>
      </c>
      <c r="G23" s="51"/>
      <c r="H23" s="53"/>
      <c r="I23" s="58">
        <f>S23+AC23</f>
        <v>11017200</v>
      </c>
      <c r="J23" s="46"/>
      <c r="K23" s="46"/>
      <c r="L23" s="46"/>
      <c r="M23" s="46"/>
      <c r="N23" s="46"/>
      <c r="O23" s="46"/>
      <c r="P23" s="46"/>
      <c r="Q23" s="46"/>
      <c r="R23" s="52">
        <v>850</v>
      </c>
      <c r="S23" s="58">
        <f>R23*12632</f>
        <v>10737200</v>
      </c>
      <c r="T23" s="46"/>
      <c r="U23" s="46"/>
      <c r="V23" s="46"/>
      <c r="W23" s="46"/>
      <c r="X23" s="46"/>
      <c r="Y23" s="46"/>
      <c r="Z23" s="46"/>
      <c r="AA23" s="46"/>
      <c r="AB23" s="46"/>
      <c r="AC23" s="46">
        <v>280000</v>
      </c>
      <c r="AD23" s="46"/>
      <c r="AE23" s="46"/>
    </row>
    <row r="24" spans="1:31" ht="21" customHeight="1" x14ac:dyDescent="0.25">
      <c r="A24" s="131" t="s">
        <v>50</v>
      </c>
      <c r="B24" s="132"/>
      <c r="C24" s="132"/>
      <c r="D24" s="132"/>
      <c r="E24" s="132"/>
      <c r="F24" s="132"/>
      <c r="G24" s="132"/>
      <c r="H24" s="133"/>
      <c r="I24" s="57">
        <v>19381680</v>
      </c>
      <c r="J24" s="153"/>
      <c r="K24" s="153"/>
      <c r="L24" s="153"/>
      <c r="M24" s="153"/>
      <c r="N24" s="153"/>
      <c r="O24" s="153"/>
      <c r="P24" s="153"/>
      <c r="Q24" s="153"/>
      <c r="R24" s="57">
        <v>1490</v>
      </c>
      <c r="S24" s="57">
        <v>18821680</v>
      </c>
      <c r="T24" s="153"/>
      <c r="U24" s="153"/>
      <c r="V24" s="46"/>
      <c r="W24" s="49"/>
      <c r="X24" s="153"/>
      <c r="Y24" s="153"/>
      <c r="Z24" s="153"/>
      <c r="AA24" s="153"/>
      <c r="AB24" s="153"/>
      <c r="AC24" s="46">
        <v>560000</v>
      </c>
      <c r="AD24" s="13"/>
      <c r="AE24" s="14"/>
    </row>
    <row r="25" spans="1:31" x14ac:dyDescent="0.25">
      <c r="A25" s="134" t="s">
        <v>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6"/>
    </row>
    <row r="26" spans="1:31" ht="18.75" x14ac:dyDescent="0.25">
      <c r="A26" s="15">
        <v>1</v>
      </c>
      <c r="B26" s="15"/>
      <c r="C26" s="15"/>
      <c r="D26" s="15"/>
      <c r="E26" s="15"/>
      <c r="F26" s="15"/>
      <c r="G26" s="15"/>
      <c r="H26" s="1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"/>
    </row>
    <row r="27" spans="1:31" ht="17.25" customHeight="1" x14ac:dyDescent="0.25">
      <c r="A27" s="131" t="s">
        <v>54</v>
      </c>
      <c r="B27" s="132"/>
      <c r="C27" s="132"/>
      <c r="D27" s="132"/>
      <c r="E27" s="132"/>
      <c r="F27" s="132"/>
      <c r="G27" s="132"/>
      <c r="H27" s="13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</row>
    <row r="28" spans="1:31" ht="15.75" customHeight="1" x14ac:dyDescent="0.25">
      <c r="A28" s="16" t="s">
        <v>38</v>
      </c>
      <c r="B28" s="16"/>
      <c r="C28" s="16"/>
      <c r="D28" s="16"/>
      <c r="E28" s="16"/>
      <c r="F28" s="16"/>
      <c r="G28" s="16"/>
      <c r="H28" s="16"/>
      <c r="I28" s="16"/>
      <c r="J28" s="1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33.75" customHeight="1" x14ac:dyDescent="0.25">
      <c r="A29" s="143" t="s">
        <v>56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</sheetData>
  <mergeCells count="36">
    <mergeCell ref="A29:AE29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  <mergeCell ref="J3:O3"/>
    <mergeCell ref="A27:H27"/>
    <mergeCell ref="A8:AE8"/>
    <mergeCell ref="A20:H20"/>
    <mergeCell ref="A21:AE21"/>
    <mergeCell ref="A24:H24"/>
    <mergeCell ref="A25:AE25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51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view="pageBreakPreview" zoomScale="120" zoomScaleNormal="115" zoomScaleSheetLayoutView="120" workbookViewId="0">
      <selection activeCell="A2" sqref="A2:F2"/>
    </sheetView>
  </sheetViews>
  <sheetFormatPr defaultRowHeight="15" x14ac:dyDescent="0.25"/>
  <cols>
    <col min="1" max="1" width="3.140625" customWidth="1"/>
    <col min="2" max="2" width="41.7109375" customWidth="1"/>
    <col min="3" max="6" width="20.7109375" customWidth="1"/>
  </cols>
  <sheetData>
    <row r="1" spans="1:6" ht="42" customHeight="1" x14ac:dyDescent="0.25">
      <c r="A1" s="6"/>
      <c r="E1" s="149" t="s">
        <v>87</v>
      </c>
      <c r="F1" s="149"/>
    </row>
    <row r="2" spans="1:6" ht="41.25" customHeight="1" x14ac:dyDescent="0.25">
      <c r="A2" s="145" t="s">
        <v>35</v>
      </c>
      <c r="B2" s="145"/>
      <c r="C2" s="145"/>
      <c r="D2" s="145"/>
      <c r="E2" s="145"/>
      <c r="F2" s="145"/>
    </row>
    <row r="3" spans="1:6" ht="71.25" customHeight="1" x14ac:dyDescent="0.25">
      <c r="A3" s="150" t="s">
        <v>17</v>
      </c>
      <c r="B3" s="152" t="s">
        <v>41</v>
      </c>
      <c r="C3" s="21" t="s">
        <v>40</v>
      </c>
      <c r="D3" s="21" t="s">
        <v>14</v>
      </c>
      <c r="E3" s="20" t="s">
        <v>22</v>
      </c>
      <c r="F3" s="20" t="s">
        <v>13</v>
      </c>
    </row>
    <row r="4" spans="1:6" x14ac:dyDescent="0.25">
      <c r="A4" s="151"/>
      <c r="B4" s="152"/>
      <c r="C4" s="5" t="s">
        <v>19</v>
      </c>
      <c r="D4" s="2" t="s">
        <v>2</v>
      </c>
      <c r="E4" s="2" t="s">
        <v>20</v>
      </c>
      <c r="F4" s="2" t="s">
        <v>67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2" t="s">
        <v>45</v>
      </c>
      <c r="B6" s="50" t="s">
        <v>46</v>
      </c>
      <c r="C6" s="22">
        <f>C7</f>
        <v>4059</v>
      </c>
      <c r="D6" s="22">
        <f>D7</f>
        <v>134</v>
      </c>
      <c r="E6" s="3">
        <v>11</v>
      </c>
      <c r="F6" s="22">
        <v>25507546.399999999</v>
      </c>
    </row>
    <row r="7" spans="1:6" ht="18.75" customHeight="1" x14ac:dyDescent="0.25">
      <c r="A7" s="10"/>
      <c r="B7" s="1" t="s">
        <v>42</v>
      </c>
      <c r="C7" s="22">
        <f>'[1]перечень МКД 2023 год'!N19</f>
        <v>4059</v>
      </c>
      <c r="D7" s="23">
        <f>'[1]перечень МКД 2023 год'!Q19</f>
        <v>134</v>
      </c>
      <c r="E7" s="3">
        <v>11</v>
      </c>
      <c r="F7" s="22">
        <v>25507546.399999999</v>
      </c>
    </row>
    <row r="8" spans="1:6" ht="15.75" customHeight="1" x14ac:dyDescent="0.25">
      <c r="A8" s="2" t="s">
        <v>45</v>
      </c>
      <c r="B8" s="9" t="s">
        <v>47</v>
      </c>
      <c r="C8" s="4"/>
      <c r="D8" s="102">
        <v>242</v>
      </c>
      <c r="E8" s="102">
        <v>2</v>
      </c>
      <c r="F8" s="103">
        <v>19381680</v>
      </c>
    </row>
    <row r="9" spans="1:6" ht="24.75" customHeight="1" x14ac:dyDescent="0.25">
      <c r="A9" s="10"/>
      <c r="B9" s="1" t="s">
        <v>42</v>
      </c>
      <c r="C9" s="8"/>
      <c r="D9" s="102">
        <v>242</v>
      </c>
      <c r="E9" s="102">
        <v>2</v>
      </c>
      <c r="F9" s="103">
        <v>19381680</v>
      </c>
    </row>
    <row r="10" spans="1:6" ht="24.75" customHeight="1" x14ac:dyDescent="0.25">
      <c r="A10" s="2" t="s">
        <v>45</v>
      </c>
      <c r="B10" s="18" t="s">
        <v>48</v>
      </c>
      <c r="C10" s="4"/>
      <c r="D10" s="8"/>
      <c r="E10" s="8"/>
      <c r="F10" s="8"/>
    </row>
    <row r="11" spans="1:6" ht="24.75" customHeight="1" x14ac:dyDescent="0.25">
      <c r="A11" s="18"/>
      <c r="B11" s="1" t="s">
        <v>42</v>
      </c>
      <c r="C11" s="8"/>
      <c r="D11" s="8"/>
      <c r="E11" s="8"/>
      <c r="F11" s="8"/>
    </row>
    <row r="12" spans="1:6" ht="16.5" customHeight="1" x14ac:dyDescent="0.25">
      <c r="A12" s="148" t="s">
        <v>38</v>
      </c>
      <c r="B12" s="148"/>
      <c r="C12" s="148"/>
      <c r="D12" s="148"/>
      <c r="E12" s="148"/>
    </row>
    <row r="13" spans="1:6" ht="66" customHeight="1" x14ac:dyDescent="0.25">
      <c r="A13" s="147" t="s">
        <v>56</v>
      </c>
      <c r="B13" s="147"/>
      <c r="C13" s="147"/>
      <c r="D13" s="147"/>
      <c r="E13" s="147"/>
      <c r="F13" s="147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1111</cp:lastModifiedBy>
  <cp:lastPrinted>2023-02-07T07:05:09Z</cp:lastPrinted>
  <dcterms:created xsi:type="dcterms:W3CDTF">2014-04-04T11:20:04Z</dcterms:created>
  <dcterms:modified xsi:type="dcterms:W3CDTF">2023-02-07T07:06:37Z</dcterms:modified>
</cp:coreProperties>
</file>